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Common\Seifertová\"/>
    </mc:Choice>
  </mc:AlternateContent>
  <bookViews>
    <workbookView xWindow="0" yWindow="0" windowWidth="0" windowHeight="0"/>
  </bookViews>
  <sheets>
    <sheet name="Rekapitulace stavby" sheetId="1" r:id="rId1"/>
    <sheet name="SO-00 - VRN" sheetId="2" r:id="rId2"/>
    <sheet name="SO-01 - Balvanitý skluz" sheetId="3" r:id="rId3"/>
    <sheet name="SO-02 - Opěrné ŽB a štěto..." sheetId="4" r:id="rId4"/>
    <sheet name="SO-03 - Most přes náhon" sheetId="5" r:id="rId5"/>
    <sheet name="SO-04 - Kácení dřevin a n..." sheetId="6" r:id="rId6"/>
    <sheet name="Seznam figur" sheetId="7" r:id="rId7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'SO-00 - VRN'!$C$122:$K$170</definedName>
    <definedName name="_xlnm.Print_Area" localSheetId="1">'SO-00 - VRN'!$C$4:$J$76,'SO-00 - VRN'!$C$82:$J$104,'SO-00 - VRN'!$C$110:$K$170</definedName>
    <definedName name="_xlnm.Print_Titles" localSheetId="1">'SO-00 - VRN'!$122:$122</definedName>
    <definedName name="_xlnm._FilterDatabase" localSheetId="2" hidden="1">'SO-01 - Balvanitý skluz'!$C$123:$K$302</definedName>
    <definedName name="_xlnm.Print_Area" localSheetId="2">'SO-01 - Balvanitý skluz'!$C$4:$J$76,'SO-01 - Balvanitý skluz'!$C$82:$J$105,'SO-01 - Balvanitý skluz'!$C$111:$K$302</definedName>
    <definedName name="_xlnm.Print_Titles" localSheetId="2">'SO-01 - Balvanitý skluz'!$123:$123</definedName>
    <definedName name="_xlnm._FilterDatabase" localSheetId="3" hidden="1">'SO-02 - Opěrné ŽB a štěto...'!$C$128:$K$333</definedName>
    <definedName name="_xlnm.Print_Area" localSheetId="3">'SO-02 - Opěrné ŽB a štěto...'!$C$4:$J$76,'SO-02 - Opěrné ŽB a štěto...'!$C$82:$J$110,'SO-02 - Opěrné ŽB a štěto...'!$C$116:$K$333</definedName>
    <definedName name="_xlnm.Print_Titles" localSheetId="3">'SO-02 - Opěrné ŽB a štěto...'!$128:$128</definedName>
    <definedName name="_xlnm._FilterDatabase" localSheetId="4" hidden="1">'SO-03 - Most přes náhon'!$C$121:$K$217</definedName>
    <definedName name="_xlnm.Print_Area" localSheetId="4">'SO-03 - Most přes náhon'!$C$4:$J$76,'SO-03 - Most přes náhon'!$C$82:$J$103,'SO-03 - Most přes náhon'!$C$109:$K$217</definedName>
    <definedName name="_xlnm.Print_Titles" localSheetId="4">'SO-03 - Most přes náhon'!$121:$121</definedName>
    <definedName name="_xlnm._FilterDatabase" localSheetId="5" hidden="1">'SO-04 - Kácení dřevin a n...'!$C$117:$K$168</definedName>
    <definedName name="_xlnm.Print_Area" localSheetId="5">'SO-04 - Kácení dřevin a n...'!$C$4:$J$76,'SO-04 - Kácení dřevin a n...'!$C$82:$J$99,'SO-04 - Kácení dřevin a n...'!$C$105:$K$168</definedName>
    <definedName name="_xlnm.Print_Titles" localSheetId="5">'SO-04 - Kácení dřevin a n...'!$117:$117</definedName>
    <definedName name="_xlnm.Print_Area" localSheetId="6">'Seznam figur'!$C$4:$G$189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99"/>
  <c i="6" r="J35"/>
  <c i="1" r="AX99"/>
  <c i="6"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5"/>
  <c r="F112"/>
  <c r="E110"/>
  <c r="J92"/>
  <c r="F89"/>
  <c r="E87"/>
  <c r="J21"/>
  <c r="E21"/>
  <c r="J114"/>
  <c r="J20"/>
  <c r="J18"/>
  <c r="E18"/>
  <c r="F115"/>
  <c r="J17"/>
  <c r="J15"/>
  <c r="E15"/>
  <c r="F91"/>
  <c r="J14"/>
  <c r="J12"/>
  <c r="J112"/>
  <c r="E7"/>
  <c r="E85"/>
  <c i="5" r="J37"/>
  <c r="J36"/>
  <c i="1" r="AY98"/>
  <c i="5" r="J35"/>
  <c i="1" r="AX98"/>
  <c i="5" r="BI216"/>
  <c r="BH216"/>
  <c r="BG216"/>
  <c r="BF216"/>
  <c r="T216"/>
  <c r="T215"/>
  <c r="R216"/>
  <c r="R215"/>
  <c r="P216"/>
  <c r="P215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J119"/>
  <c r="F116"/>
  <c r="E114"/>
  <c r="J92"/>
  <c r="F89"/>
  <c r="E87"/>
  <c r="J21"/>
  <c r="E21"/>
  <c r="J118"/>
  <c r="J20"/>
  <c r="J18"/>
  <c r="E18"/>
  <c r="F92"/>
  <c r="J17"/>
  <c r="J15"/>
  <c r="E15"/>
  <c r="F91"/>
  <c r="J14"/>
  <c r="J12"/>
  <c r="J89"/>
  <c r="E7"/>
  <c r="E112"/>
  <c i="4" r="J291"/>
  <c r="J37"/>
  <c r="J36"/>
  <c i="1" r="AY97"/>
  <c i="4" r="J35"/>
  <c i="1" r="AX97"/>
  <c i="4"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2"/>
  <c r="BH312"/>
  <c r="BG312"/>
  <c r="BF312"/>
  <c r="T312"/>
  <c r="R312"/>
  <c r="P312"/>
  <c r="BI308"/>
  <c r="BH308"/>
  <c r="BG308"/>
  <c r="BF308"/>
  <c r="T308"/>
  <c r="R308"/>
  <c r="P308"/>
  <c r="BI303"/>
  <c r="BH303"/>
  <c r="BG303"/>
  <c r="BF303"/>
  <c r="T303"/>
  <c r="R303"/>
  <c r="P303"/>
  <c r="BI297"/>
  <c r="BH297"/>
  <c r="BG297"/>
  <c r="BF297"/>
  <c r="T297"/>
  <c r="R297"/>
  <c r="P297"/>
  <c r="BI293"/>
  <c r="BH293"/>
  <c r="BG293"/>
  <c r="BF293"/>
  <c r="T293"/>
  <c r="T292"/>
  <c r="R293"/>
  <c r="R292"/>
  <c r="P293"/>
  <c r="P292"/>
  <c r="J104"/>
  <c r="BI285"/>
  <c r="BH285"/>
  <c r="BG285"/>
  <c r="BF285"/>
  <c r="T285"/>
  <c r="T284"/>
  <c r="R285"/>
  <c r="R284"/>
  <c r="P285"/>
  <c r="P284"/>
  <c r="BI280"/>
  <c r="BH280"/>
  <c r="BG280"/>
  <c r="BF280"/>
  <c r="T280"/>
  <c r="T279"/>
  <c r="R280"/>
  <c r="R279"/>
  <c r="P280"/>
  <c r="P279"/>
  <c r="BI275"/>
  <c r="BH275"/>
  <c r="BG275"/>
  <c r="BF275"/>
  <c r="T275"/>
  <c r="R275"/>
  <c r="P275"/>
  <c r="BI272"/>
  <c r="BH272"/>
  <c r="BG272"/>
  <c r="BF272"/>
  <c r="T272"/>
  <c r="R272"/>
  <c r="P272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0"/>
  <c r="BH250"/>
  <c r="BG250"/>
  <c r="BF250"/>
  <c r="T250"/>
  <c r="R250"/>
  <c r="P250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69"/>
  <c r="BH169"/>
  <c r="BG169"/>
  <c r="BF169"/>
  <c r="T169"/>
  <c r="R169"/>
  <c r="P169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125"/>
  <c r="J20"/>
  <c r="J18"/>
  <c r="E18"/>
  <c r="F126"/>
  <c r="J17"/>
  <c r="J15"/>
  <c r="E15"/>
  <c r="F125"/>
  <c r="J14"/>
  <c r="J12"/>
  <c r="J123"/>
  <c r="E7"/>
  <c r="E85"/>
  <c i="3" r="J37"/>
  <c r="J36"/>
  <c i="1" r="AY96"/>
  <c i="3" r="J35"/>
  <c i="1" r="AX96"/>
  <c i="3" r="BI301"/>
  <c r="BH301"/>
  <c r="BG301"/>
  <c r="BF301"/>
  <c r="T301"/>
  <c r="R301"/>
  <c r="P301"/>
  <c r="BI299"/>
  <c r="BH299"/>
  <c r="BG299"/>
  <c r="BF299"/>
  <c r="T299"/>
  <c r="R299"/>
  <c r="P299"/>
  <c r="BI293"/>
  <c r="BH293"/>
  <c r="BG293"/>
  <c r="BF293"/>
  <c r="T293"/>
  <c r="T284"/>
  <c r="R293"/>
  <c r="R284"/>
  <c r="P293"/>
  <c r="P284"/>
  <c r="BI288"/>
  <c r="BH288"/>
  <c r="BG288"/>
  <c r="BF288"/>
  <c r="T288"/>
  <c r="R288"/>
  <c r="P288"/>
  <c r="BI285"/>
  <c r="BH285"/>
  <c r="BG285"/>
  <c r="BF285"/>
  <c r="T285"/>
  <c r="R285"/>
  <c r="P285"/>
  <c r="BI280"/>
  <c r="BH280"/>
  <c r="BG280"/>
  <c r="BF280"/>
  <c r="T280"/>
  <c r="T279"/>
  <c r="R280"/>
  <c r="R279"/>
  <c r="P280"/>
  <c r="P279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R251"/>
  <c r="P251"/>
  <c r="BI244"/>
  <c r="BH244"/>
  <c r="BG244"/>
  <c r="BF244"/>
  <c r="T244"/>
  <c r="R244"/>
  <c r="P244"/>
  <c r="BI240"/>
  <c r="BH240"/>
  <c r="BG240"/>
  <c r="BF240"/>
  <c r="T240"/>
  <c r="R240"/>
  <c r="P240"/>
  <c r="BI231"/>
  <c r="BH231"/>
  <c r="BG231"/>
  <c r="BF231"/>
  <c r="T231"/>
  <c r="R231"/>
  <c r="P231"/>
  <c r="BI224"/>
  <c r="BH224"/>
  <c r="BG224"/>
  <c r="BF224"/>
  <c r="T224"/>
  <c r="R224"/>
  <c r="P224"/>
  <c r="BI221"/>
  <c r="BH221"/>
  <c r="BG221"/>
  <c r="BF221"/>
  <c r="T221"/>
  <c r="T220"/>
  <c r="R221"/>
  <c r="R220"/>
  <c r="P221"/>
  <c r="P220"/>
  <c r="BI215"/>
  <c r="BH215"/>
  <c r="BG215"/>
  <c r="BF215"/>
  <c r="T215"/>
  <c r="R215"/>
  <c r="P215"/>
  <c r="BI209"/>
  <c r="BH209"/>
  <c r="BG209"/>
  <c r="BF209"/>
  <c r="T209"/>
  <c r="R209"/>
  <c r="P209"/>
  <c r="BI207"/>
  <c r="BH207"/>
  <c r="BG207"/>
  <c r="BF207"/>
  <c r="T207"/>
  <c r="R207"/>
  <c r="P207"/>
  <c r="BI199"/>
  <c r="BH199"/>
  <c r="BG199"/>
  <c r="BF199"/>
  <c r="T199"/>
  <c r="R199"/>
  <c r="P199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78"/>
  <c r="BH178"/>
  <c r="BG178"/>
  <c r="BF178"/>
  <c r="T178"/>
  <c r="R178"/>
  <c r="P178"/>
  <c r="BI173"/>
  <c r="BH173"/>
  <c r="BG173"/>
  <c r="BF173"/>
  <c r="T173"/>
  <c r="R173"/>
  <c r="P173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J121"/>
  <c r="F118"/>
  <c r="E116"/>
  <c r="J92"/>
  <c r="F89"/>
  <c r="E87"/>
  <c r="J21"/>
  <c r="E21"/>
  <c r="J120"/>
  <c r="J20"/>
  <c r="J18"/>
  <c r="E18"/>
  <c r="F92"/>
  <c r="J17"/>
  <c r="J15"/>
  <c r="E15"/>
  <c r="F91"/>
  <c r="J14"/>
  <c r="J12"/>
  <c r="J118"/>
  <c r="E7"/>
  <c r="E114"/>
  <c i="2" r="J37"/>
  <c r="J36"/>
  <c i="1" r="AY95"/>
  <c i="2" r="J35"/>
  <c i="1" r="AX95"/>
  <c i="2" r="BI168"/>
  <c r="BH168"/>
  <c r="BG168"/>
  <c r="BF168"/>
  <c r="T168"/>
  <c r="T167"/>
  <c r="R168"/>
  <c r="R167"/>
  <c r="P168"/>
  <c r="P167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J120"/>
  <c r="F117"/>
  <c r="E115"/>
  <c r="J92"/>
  <c r="F89"/>
  <c r="E87"/>
  <c r="J21"/>
  <c r="E21"/>
  <c r="J119"/>
  <c r="J20"/>
  <c r="J18"/>
  <c r="E18"/>
  <c r="F120"/>
  <c r="J17"/>
  <c r="J15"/>
  <c r="E15"/>
  <c r="F119"/>
  <c r="J14"/>
  <c r="J12"/>
  <c r="J117"/>
  <c r="E7"/>
  <c r="E113"/>
  <c i="1" r="L90"/>
  <c r="AM90"/>
  <c r="AM89"/>
  <c r="L89"/>
  <c r="AM87"/>
  <c r="L87"/>
  <c r="L85"/>
  <c r="L84"/>
  <c i="2" r="J164"/>
  <c r="J161"/>
  <c r="BK154"/>
  <c r="J146"/>
  <c r="J141"/>
  <c r="J137"/>
  <c r="BK133"/>
  <c r="BK128"/>
  <c r="BK126"/>
  <c i="1" r="AS94"/>
  <c i="2" r="J151"/>
  <c r="BK146"/>
  <c r="J139"/>
  <c r="J135"/>
  <c r="J131"/>
  <c i="3" r="J301"/>
  <c r="BK293"/>
  <c r="J288"/>
  <c r="BK280"/>
  <c r="BK273"/>
  <c r="J265"/>
  <c r="BK258"/>
  <c r="J251"/>
  <c r="J244"/>
  <c r="J231"/>
  <c r="BK221"/>
  <c r="BK207"/>
  <c r="J191"/>
  <c r="J188"/>
  <c r="BK178"/>
  <c r="BK169"/>
  <c r="BK159"/>
  <c r="BK153"/>
  <c r="J141"/>
  <c r="BK135"/>
  <c r="BK127"/>
  <c r="J293"/>
  <c r="BK285"/>
  <c r="J273"/>
  <c r="BK265"/>
  <c r="J258"/>
  <c r="BK251"/>
  <c r="BK244"/>
  <c r="BK224"/>
  <c r="J215"/>
  <c r="J199"/>
  <c r="BK191"/>
  <c r="J178"/>
  <c r="J173"/>
  <c r="J169"/>
  <c r="BK164"/>
  <c r="J159"/>
  <c r="BK156"/>
  <c r="J153"/>
  <c r="BK141"/>
  <c r="J135"/>
  <c r="J131"/>
  <c i="4" r="BK323"/>
  <c r="BK312"/>
  <c r="J308"/>
  <c r="BK293"/>
  <c r="BK280"/>
  <c r="J272"/>
  <c r="J263"/>
  <c r="J255"/>
  <c r="J245"/>
  <c r="BK237"/>
  <c r="BK229"/>
  <c r="BK220"/>
  <c r="BK211"/>
  <c r="BK201"/>
  <c r="BK194"/>
  <c r="J188"/>
  <c r="BK177"/>
  <c r="J162"/>
  <c r="J152"/>
  <c r="BK143"/>
  <c r="BK138"/>
  <c r="BK331"/>
  <c r="BK327"/>
  <c r="J319"/>
  <c r="BK308"/>
  <c r="BK297"/>
  <c r="J285"/>
  <c r="J275"/>
  <c r="BK272"/>
  <c r="BK263"/>
  <c r="BK255"/>
  <c r="BK245"/>
  <c r="BK234"/>
  <c r="J220"/>
  <c r="BK215"/>
  <c r="BK206"/>
  <c r="J194"/>
  <c r="BK188"/>
  <c r="J180"/>
  <c r="J169"/>
  <c r="J157"/>
  <c r="BK147"/>
  <c r="J138"/>
  <c i="5" r="J216"/>
  <c r="J209"/>
  <c r="J203"/>
  <c r="J195"/>
  <c r="BK189"/>
  <c r="BK161"/>
  <c r="J154"/>
  <c r="J146"/>
  <c r="J138"/>
  <c r="J130"/>
  <c r="BK216"/>
  <c r="BK209"/>
  <c r="BK203"/>
  <c r="BK195"/>
  <c r="J189"/>
  <c r="J183"/>
  <c r="J165"/>
  <c r="J161"/>
  <c r="J157"/>
  <c r="BK154"/>
  <c r="BK150"/>
  <c r="BK146"/>
  <c r="BK142"/>
  <c r="BK138"/>
  <c r="J134"/>
  <c r="BK130"/>
  <c r="BK125"/>
  <c i="6" r="BK166"/>
  <c r="J166"/>
  <c r="BK164"/>
  <c r="J164"/>
  <c r="BK162"/>
  <c r="J162"/>
  <c r="BK159"/>
  <c r="BK157"/>
  <c r="J155"/>
  <c r="BK153"/>
  <c r="J151"/>
  <c r="BK148"/>
  <c r="BK145"/>
  <c r="J145"/>
  <c r="BK143"/>
  <c r="BK139"/>
  <c r="BK133"/>
  <c r="BK127"/>
  <c r="J121"/>
  <c r="J159"/>
  <c r="J157"/>
  <c r="BK155"/>
  <c r="J153"/>
  <c r="BK151"/>
  <c r="J148"/>
  <c r="BK141"/>
  <c r="J139"/>
  <c r="J133"/>
  <c r="J127"/>
  <c i="2" r="BK168"/>
  <c r="J157"/>
  <c r="BK151"/>
  <c r="J148"/>
  <c r="BK144"/>
  <c r="BK139"/>
  <c r="BK135"/>
  <c r="BK131"/>
  <c r="J128"/>
  <c r="J126"/>
  <c r="J168"/>
  <c r="BK164"/>
  <c r="BK161"/>
  <c r="BK157"/>
  <c r="J154"/>
  <c r="BK148"/>
  <c r="J144"/>
  <c r="BK141"/>
  <c r="BK137"/>
  <c r="J133"/>
  <c i="3" r="BK301"/>
  <c r="J299"/>
  <c r="J285"/>
  <c r="BK276"/>
  <c r="BK269"/>
  <c r="J262"/>
  <c r="BK255"/>
  <c r="BK240"/>
  <c r="J224"/>
  <c r="BK215"/>
  <c r="J209"/>
  <c r="BK199"/>
  <c r="BK184"/>
  <c r="BK173"/>
  <c r="J164"/>
  <c r="J156"/>
  <c r="J149"/>
  <c r="BK138"/>
  <c r="BK131"/>
  <c r="BK299"/>
  <c r="BK288"/>
  <c r="J280"/>
  <c r="J276"/>
  <c r="J269"/>
  <c r="BK262"/>
  <c r="J255"/>
  <c r="J240"/>
  <c r="BK231"/>
  <c r="J221"/>
  <c r="BK209"/>
  <c r="J207"/>
  <c r="BK188"/>
  <c r="J184"/>
  <c r="BK149"/>
  <c r="J138"/>
  <c r="J127"/>
  <c i="4" r="J327"/>
  <c r="BK319"/>
  <c r="J303"/>
  <c r="J297"/>
  <c r="BK285"/>
  <c r="BK275"/>
  <c r="J267"/>
  <c r="J259"/>
  <c r="J250"/>
  <c r="J241"/>
  <c r="J234"/>
  <c r="J225"/>
  <c r="J215"/>
  <c r="J206"/>
  <c r="BK191"/>
  <c r="BK184"/>
  <c r="BK180"/>
  <c r="BK169"/>
  <c r="BK157"/>
  <c r="J147"/>
  <c r="BK132"/>
  <c r="J331"/>
  <c r="J323"/>
  <c r="J312"/>
  <c r="BK303"/>
  <c r="J293"/>
  <c r="J280"/>
  <c r="BK267"/>
  <c r="BK259"/>
  <c r="BK250"/>
  <c r="BK241"/>
  <c r="J237"/>
  <c r="J229"/>
  <c r="BK225"/>
  <c r="J211"/>
  <c r="J201"/>
  <c r="J191"/>
  <c r="J184"/>
  <c r="J177"/>
  <c r="BK162"/>
  <c r="BK152"/>
  <c r="J143"/>
  <c r="J132"/>
  <c i="5" r="BK213"/>
  <c r="J206"/>
  <c r="BK199"/>
  <c r="BK191"/>
  <c r="BK187"/>
  <c r="BK183"/>
  <c r="BK177"/>
  <c r="J173"/>
  <c r="J169"/>
  <c r="BK165"/>
  <c r="BK157"/>
  <c r="J150"/>
  <c r="J142"/>
  <c r="BK134"/>
  <c r="J125"/>
  <c r="J213"/>
  <c r="BK206"/>
  <c r="J199"/>
  <c r="J191"/>
  <c r="J187"/>
  <c r="J177"/>
  <c r="BK173"/>
  <c r="BK169"/>
  <c i="6" r="J141"/>
  <c r="J136"/>
  <c r="J130"/>
  <c r="BK124"/>
  <c r="J143"/>
  <c r="BK136"/>
  <c r="BK130"/>
  <c r="J124"/>
  <c r="BK121"/>
  <c i="2" l="1" r="P125"/>
  <c r="P124"/>
  <c r="T125"/>
  <c r="T124"/>
  <c r="BK132"/>
  <c r="J132"/>
  <c r="J100"/>
  <c r="R132"/>
  <c r="R130"/>
  <c r="P150"/>
  <c r="T150"/>
  <c r="P160"/>
  <c r="T160"/>
  <c i="3" r="BK126"/>
  <c r="J126"/>
  <c r="J98"/>
  <c r="T126"/>
  <c r="P223"/>
  <c r="R223"/>
  <c r="BK261"/>
  <c r="J261"/>
  <c r="J101"/>
  <c r="T261"/>
  <c r="P298"/>
  <c r="R298"/>
  <c i="4" r="P131"/>
  <c r="T131"/>
  <c r="P183"/>
  <c r="T183"/>
  <c r="P240"/>
  <c r="R240"/>
  <c r="BK271"/>
  <c r="J271"/>
  <c r="J101"/>
  <c r="R271"/>
  <c r="BK296"/>
  <c r="J296"/>
  <c r="J107"/>
  <c r="R296"/>
  <c r="R295"/>
  <c r="P318"/>
  <c r="P317"/>
  <c r="R318"/>
  <c r="R317"/>
  <c i="5" r="P124"/>
  <c r="R124"/>
  <c r="BK164"/>
  <c r="J164"/>
  <c r="J99"/>
  <c r="R164"/>
  <c r="BK182"/>
  <c r="J182"/>
  <c r="J100"/>
  <c r="R182"/>
  <c r="P208"/>
  <c r="T208"/>
  <c i="6" r="P120"/>
  <c r="P119"/>
  <c r="P118"/>
  <c i="1" r="AU99"/>
  <c i="2" r="BK125"/>
  <c r="J125"/>
  <c r="J98"/>
  <c r="R125"/>
  <c r="R124"/>
  <c r="P132"/>
  <c r="P130"/>
  <c r="T132"/>
  <c r="T130"/>
  <c r="BK150"/>
  <c r="J150"/>
  <c r="J101"/>
  <c r="R150"/>
  <c r="BK160"/>
  <c r="J160"/>
  <c r="J102"/>
  <c r="R160"/>
  <c i="3" r="P126"/>
  <c r="R126"/>
  <c r="BK223"/>
  <c r="J223"/>
  <c r="J100"/>
  <c r="T223"/>
  <c r="P261"/>
  <c r="R261"/>
  <c r="BK298"/>
  <c r="J298"/>
  <c r="J104"/>
  <c r="T298"/>
  <c i="4" r="BK131"/>
  <c r="J131"/>
  <c r="J98"/>
  <c r="R131"/>
  <c r="BK183"/>
  <c r="J183"/>
  <c r="J99"/>
  <c r="R183"/>
  <c r="BK240"/>
  <c r="J240"/>
  <c r="J100"/>
  <c r="T240"/>
  <c r="P271"/>
  <c r="T271"/>
  <c r="P296"/>
  <c r="P295"/>
  <c r="T296"/>
  <c r="T295"/>
  <c r="BK318"/>
  <c r="J318"/>
  <c r="J109"/>
  <c r="T318"/>
  <c r="T317"/>
  <c i="5" r="BK124"/>
  <c r="J124"/>
  <c r="J98"/>
  <c r="T124"/>
  <c r="P164"/>
  <c r="T164"/>
  <c r="P182"/>
  <c r="T182"/>
  <c r="BK208"/>
  <c r="J208"/>
  <c r="J101"/>
  <c r="R208"/>
  <c i="6" r="BK120"/>
  <c r="J120"/>
  <c r="J98"/>
  <c r="R120"/>
  <c r="R119"/>
  <c r="R118"/>
  <c r="T120"/>
  <c r="T119"/>
  <c r="T118"/>
  <c i="3" r="BK279"/>
  <c r="J279"/>
  <c r="J102"/>
  <c i="4" r="BK279"/>
  <c r="J279"/>
  <c r="J102"/>
  <c r="BK292"/>
  <c r="J292"/>
  <c r="J105"/>
  <c i="2" r="BK167"/>
  <c r="J167"/>
  <c r="J103"/>
  <c i="3" r="BK220"/>
  <c r="J220"/>
  <c r="J99"/>
  <c r="BK284"/>
  <c r="J284"/>
  <c r="J103"/>
  <c i="4" r="BK284"/>
  <c r="J284"/>
  <c r="J103"/>
  <c i="5" r="BK215"/>
  <c r="J215"/>
  <c r="J102"/>
  <c i="6" r="J89"/>
  <c r="J91"/>
  <c r="F92"/>
  <c r="E108"/>
  <c r="F114"/>
  <c r="BE127"/>
  <c r="BE136"/>
  <c r="BE139"/>
  <c r="BE155"/>
  <c r="BE159"/>
  <c r="BE121"/>
  <c r="BE124"/>
  <c r="BE130"/>
  <c r="BE133"/>
  <c r="BE141"/>
  <c r="BE143"/>
  <c r="BE145"/>
  <c r="BE148"/>
  <c r="BE151"/>
  <c r="BE153"/>
  <c r="BE157"/>
  <c r="BE162"/>
  <c r="BE164"/>
  <c r="BE166"/>
  <c i="5" r="E85"/>
  <c r="J91"/>
  <c r="J116"/>
  <c r="F118"/>
  <c r="F119"/>
  <c r="BE125"/>
  <c r="BE130"/>
  <c r="BE134"/>
  <c r="BE146"/>
  <c r="BE150"/>
  <c r="BE154"/>
  <c r="BE161"/>
  <c r="BE169"/>
  <c r="BE177"/>
  <c r="BE183"/>
  <c r="BE191"/>
  <c r="BE195"/>
  <c r="BE199"/>
  <c r="BE206"/>
  <c r="BE138"/>
  <c r="BE142"/>
  <c r="BE157"/>
  <c r="BE165"/>
  <c r="BE173"/>
  <c r="BE187"/>
  <c r="BE189"/>
  <c r="BE203"/>
  <c r="BE209"/>
  <c r="BE213"/>
  <c r="BE216"/>
  <c i="4" r="F91"/>
  <c r="F92"/>
  <c r="E119"/>
  <c r="BE147"/>
  <c r="BE152"/>
  <c r="BE184"/>
  <c r="BE188"/>
  <c r="BE191"/>
  <c r="BE201"/>
  <c r="BE206"/>
  <c r="BE215"/>
  <c r="BE225"/>
  <c r="BE234"/>
  <c r="BE250"/>
  <c r="BE255"/>
  <c r="BE259"/>
  <c r="BE263"/>
  <c r="BE267"/>
  <c r="BE275"/>
  <c r="BE280"/>
  <c r="BE297"/>
  <c r="BE303"/>
  <c r="BE308"/>
  <c r="BE323"/>
  <c r="BE327"/>
  <c r="BE331"/>
  <c r="J89"/>
  <c r="J91"/>
  <c r="J92"/>
  <c r="BE132"/>
  <c r="BE138"/>
  <c r="BE143"/>
  <c r="BE157"/>
  <c r="BE162"/>
  <c r="BE169"/>
  <c r="BE177"/>
  <c r="BE180"/>
  <c r="BE194"/>
  <c r="BE211"/>
  <c r="BE220"/>
  <c r="BE229"/>
  <c r="BE237"/>
  <c r="BE241"/>
  <c r="BE245"/>
  <c r="BE272"/>
  <c r="BE285"/>
  <c r="BE293"/>
  <c r="BE312"/>
  <c r="BE319"/>
  <c i="3" r="J89"/>
  <c r="J91"/>
  <c r="F120"/>
  <c r="F121"/>
  <c r="BE135"/>
  <c r="BE149"/>
  <c r="BE153"/>
  <c r="BE173"/>
  <c r="BE178"/>
  <c r="BE188"/>
  <c r="BE199"/>
  <c r="BE207"/>
  <c r="BE209"/>
  <c r="BE215"/>
  <c r="BE224"/>
  <c r="BE231"/>
  <c r="BE240"/>
  <c r="BE251"/>
  <c r="BE255"/>
  <c r="BE262"/>
  <c r="BE269"/>
  <c r="BE285"/>
  <c r="BE288"/>
  <c r="E85"/>
  <c r="BE127"/>
  <c r="BE131"/>
  <c r="BE138"/>
  <c r="BE141"/>
  <c r="BE156"/>
  <c r="BE159"/>
  <c r="BE164"/>
  <c r="BE169"/>
  <c r="BE184"/>
  <c r="BE191"/>
  <c r="BE221"/>
  <c r="BE244"/>
  <c r="BE258"/>
  <c r="BE265"/>
  <c r="BE273"/>
  <c r="BE276"/>
  <c r="BE280"/>
  <c r="BE293"/>
  <c r="BE299"/>
  <c r="BE301"/>
  <c i="2" r="E85"/>
  <c r="F91"/>
  <c r="F92"/>
  <c r="BE131"/>
  <c r="BE135"/>
  <c r="BE141"/>
  <c r="BE146"/>
  <c r="BE154"/>
  <c r="BE157"/>
  <c r="BE161"/>
  <c r="BE164"/>
  <c r="J89"/>
  <c r="J91"/>
  <c r="BE126"/>
  <c r="BE128"/>
  <c r="BE133"/>
  <c r="BE137"/>
  <c r="BE139"/>
  <c r="BE144"/>
  <c r="BE148"/>
  <c r="BE151"/>
  <c r="BE168"/>
  <c r="F35"/>
  <c i="1" r="BB95"/>
  <c i="2" r="F36"/>
  <c i="1" r="BC95"/>
  <c i="3" r="F34"/>
  <c i="1" r="BA96"/>
  <c i="3" r="J34"/>
  <c i="1" r="AW96"/>
  <c i="3" r="F35"/>
  <c i="1" r="BB96"/>
  <c i="4" r="F37"/>
  <c i="1" r="BD97"/>
  <c i="4" r="F35"/>
  <c i="1" r="BB97"/>
  <c i="5" r="F34"/>
  <c i="1" r="BA98"/>
  <c i="5" r="J34"/>
  <c i="1" r="AW98"/>
  <c i="5" r="F37"/>
  <c i="1" r="BD98"/>
  <c i="6" r="F36"/>
  <c i="1" r="BC99"/>
  <c i="6" r="J34"/>
  <c i="1" r="AW99"/>
  <c i="6" r="F37"/>
  <c i="1" r="BD99"/>
  <c i="2" r="J34"/>
  <c i="1" r="AW95"/>
  <c i="2" r="F34"/>
  <c i="1" r="BA95"/>
  <c i="2" r="F37"/>
  <c i="1" r="BD95"/>
  <c i="3" r="F37"/>
  <c i="1" r="BD96"/>
  <c i="3" r="F36"/>
  <c i="1" r="BC96"/>
  <c i="4" r="F34"/>
  <c i="1" r="BA97"/>
  <c i="4" r="J34"/>
  <c i="1" r="AW97"/>
  <c i="4" r="F36"/>
  <c i="1" r="BC97"/>
  <c i="5" r="F35"/>
  <c i="1" r="BB98"/>
  <c i="5" r="F36"/>
  <c i="1" r="BC98"/>
  <c i="6" r="F34"/>
  <c i="1" r="BA99"/>
  <c i="6" r="F35"/>
  <c i="1" r="BB99"/>
  <c i="4" l="1" r="R130"/>
  <c r="R129"/>
  <c i="3" r="P125"/>
  <c r="P124"/>
  <c i="1" r="AU96"/>
  <c i="2" r="R123"/>
  <c i="5" r="R123"/>
  <c r="R122"/>
  <c i="4" r="T130"/>
  <c r="T129"/>
  <c i="2" r="P123"/>
  <c i="1" r="AU95"/>
  <c i="5" r="T123"/>
  <c r="T122"/>
  <c i="3" r="R125"/>
  <c r="R124"/>
  <c i="5" r="P123"/>
  <c r="P122"/>
  <c i="1" r="AU98"/>
  <c i="4" r="P130"/>
  <c r="P129"/>
  <c i="1" r="AU97"/>
  <c i="3" r="T125"/>
  <c r="T124"/>
  <c i="2" r="T123"/>
  <c r="BK130"/>
  <c r="J130"/>
  <c r="J99"/>
  <c i="4" r="BK130"/>
  <c r="J130"/>
  <c r="J97"/>
  <c r="BK295"/>
  <c r="J295"/>
  <c r="J106"/>
  <c i="6" r="BK119"/>
  <c r="J119"/>
  <c r="J97"/>
  <c i="2" r="BK124"/>
  <c r="J124"/>
  <c r="J97"/>
  <c i="3" r="BK125"/>
  <c r="J125"/>
  <c r="J97"/>
  <c i="4" r="BK317"/>
  <c r="J317"/>
  <c r="J108"/>
  <c i="5" r="BK123"/>
  <c r="J123"/>
  <c r="J97"/>
  <c i="2" r="F33"/>
  <c i="1" r="AZ95"/>
  <c i="2" r="J33"/>
  <c i="1" r="AV95"/>
  <c r="AT95"/>
  <c i="3" r="F33"/>
  <c i="1" r="AZ96"/>
  <c i="3" r="J33"/>
  <c i="1" r="AV96"/>
  <c r="AT96"/>
  <c i="4" r="J33"/>
  <c i="1" r="AV97"/>
  <c r="AT97"/>
  <c i="4" r="F33"/>
  <c i="1" r="AZ97"/>
  <c i="5" r="F33"/>
  <c i="1" r="AZ98"/>
  <c i="5" r="J33"/>
  <c i="1" r="AV98"/>
  <c r="AT98"/>
  <c i="6" r="F33"/>
  <c i="1" r="AZ99"/>
  <c r="BB94"/>
  <c r="AX94"/>
  <c r="BA94"/>
  <c r="AW94"/>
  <c r="AK30"/>
  <c i="6" r="J33"/>
  <c i="1" r="AV99"/>
  <c r="AT99"/>
  <c r="BD94"/>
  <c r="W33"/>
  <c r="BC94"/>
  <c r="W32"/>
  <c i="6" l="1" r="BK118"/>
  <c r="J118"/>
  <c r="J96"/>
  <c i="2" r="BK123"/>
  <c r="J123"/>
  <c i="3" r="BK124"/>
  <c r="J124"/>
  <c r="J96"/>
  <c i="4" r="BK129"/>
  <c r="J129"/>
  <c i="5" r="BK122"/>
  <c r="J122"/>
  <c i="1" r="AU94"/>
  <c i="4" r="J30"/>
  <c i="1" r="AG97"/>
  <c r="AZ94"/>
  <c r="W29"/>
  <c i="2" r="J30"/>
  <c i="1" r="AG95"/>
  <c i="5" r="J30"/>
  <c i="1" r="AG98"/>
  <c r="AY94"/>
  <c r="W30"/>
  <c r="W31"/>
  <c i="2" l="1" r="J39"/>
  <c i="4" r="J39"/>
  <c i="5" r="J39"/>
  <c i="4" r="J96"/>
  <c i="5" r="J96"/>
  <c i="2" r="J96"/>
  <c i="1" r="AN95"/>
  <c r="AN97"/>
  <c r="AN98"/>
  <c i="6" r="J30"/>
  <c i="1" r="AG99"/>
  <c i="3" r="J30"/>
  <c i="1" r="AG96"/>
  <c r="AV94"/>
  <c r="AK29"/>
  <c i="6" l="1" r="J39"/>
  <c i="3" r="J39"/>
  <c i="1" r="AN96"/>
  <c r="AN99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<sst xmlns="http://schemas.openxmlformats.org/spreadsheetml/2006/main">
  <si>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</si>
  <si>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</si>
  <si>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</si>
  <si>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</si>
  <si>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</si>
  <si>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{036aab3a-5592-44cb-9bc8-48d0547628a1}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</si>
  <si>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</si>
  <si>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</si>
  <si>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</si>
  <si>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</si>
  <si>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</si>
  <si>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</si>
  <si>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</si>
  <si>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</si>
  <si>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113316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</si>
  <si>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</si>
  <si>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</si>
  <si>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Jihlava, ř. km 126,193, Konvalinkův jez, Luka n. J., migrační zprůchodnění</t>
  </si>
  <si>
    <t>KSO:</t>
  </si>
  <si>
    <t>CC-CZ:</t>
  </si>
  <si>
    <t>Místo:</t>
  </si>
  <si>
    <t xml:space="preserve"> </t>
  </si>
  <si>
    <t>Datum:</t>
  </si>
  <si>
    <t>23. 5. 2024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</si>
  <si>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</si>
  <si>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</si>
  <si>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</si>
  <si>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</si>
  <si>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</si>
  <si>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</si>
  <si>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</si>
  <si>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</si>
  <si>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Seifertová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</si>
  <si>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</si>
  <si>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</si>
  <si>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</si>
  <si>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</si>
  <si>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</si>
  <si>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</si>
  <si>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</si>
  <si>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</si>
  <si>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</si>
  <si>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</si>
  <si>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</si>
  <si>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</si>
  <si>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</si>
  <si>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</si>
  <si>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</si>
  <si>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</si>
  <si>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</si>
  <si>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</si>
  <si>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</si>
  <si>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</si>
  <si>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</si>
  <si>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</si>
  <si>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</si>
  <si>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</si>
  <si>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</si>
  <si>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</si>
  <si>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</si>
  <si>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</si>
  <si>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</si>
  <si>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</si>
  <si>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</si>
  <si>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</si>
  <si>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</si>
  <si>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</si>
  <si>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</si>
  <si>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</si>
  <si>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</si>
  <si>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</si>
  <si>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</si>
  <si>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</si>
  <si>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</si>
  <si>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</si>
  <si>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</si>
  <si>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</si>
  <si>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</si>
  <si>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</si>
  <si>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</si>
  <si>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VRN</t>
  </si>
  <si>
    <t>STA</t>
  </si>
  <si>
    <t>1</t>
  </si>
  <si>
    <t>{c1b28e64-f45d-42cd-9597-0997599f5cbc}</t>
  </si>
  <si>
    <t>2</t>
  </si>
  <si>
    <t>SO-01</t>
  </si>
  <si>
    <t>Balvanitý skluz</t>
  </si>
  <si>
    <t>{571a4c46-bf7f-47f2-b76d-7447ce64c034}</t>
  </si>
  <si>
    <t>SO-02</t>
  </si>
  <si>
    <t>Opěrné ŽB a štětovnicové stěny</t>
  </si>
  <si>
    <t>{bb609221-3d28-4768-a953-d6db5e7904af}</t>
  </si>
  <si>
    <t>SO-03</t>
  </si>
  <si>
    <t>Most přes náhon</t>
  </si>
  <si>
    <t>{e8d3b136-b31d-44a8-8127-b10bc2b88701}</t>
  </si>
  <si>
    <t>SO-04</t>
  </si>
  <si>
    <t>Kácení dřevin a náhradní výsadba</t>
  </si>
  <si>
    <t>{d1a8d80e-0f42-4867-bb23-1aa881133af9}</t>
  </si>
  <si>
    <t>KRYCÍ LIST SOUPISU PRACÍ</t>
  </si>
  <si>
    <t>Objekt:</t>
  </si>
  <si>
    <t>SO-00 - VRN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</si>
  <si>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</si>
  <si>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</si>
  <si>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</si>
  <si>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</si>
  <si>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</si>
  <si>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</si>
  <si>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</si>
  <si>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</si>
  <si>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</si>
  <si>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</si>
  <si>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</si>
  <si>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</si>
  <si>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</si>
  <si>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</si>
  <si>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</si>
  <si>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</si>
  <si>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</si>
  <si>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</si>
  <si>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</si>
  <si>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</si>
  <si>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</si>
  <si>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</si>
  <si>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</si>
  <si>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</si>
  <si>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</si>
  <si>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</si>
  <si>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</si>
  <si>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</si>
  <si>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</si>
  <si>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</si>
  <si>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115101203</t>
  </si>
  <si>
    <t>Čerpání vody na dopravní výšku do 10 m průměrný přítok přes 1 000 do 2 000 l/min</t>
  </si>
  <si>
    <t>hod</t>
  </si>
  <si>
    <t>CS ÚRS 2024 02</t>
  </si>
  <si>
    <t>4</t>
  </si>
  <si>
    <t>1852580929</t>
  </si>
  <si>
    <t>PP</t>
  </si>
  <si>
    <t>Čerpání vody na dopravní výšku do 10 m s uvažovaným průměrným přítokem přes 1 000 do 2 000 l/min</t>
  </si>
  <si>
    <t>115101303</t>
  </si>
  <si>
    <t>Pohotovost čerpací soupravy pro dopravní výšku do 10 m přítok přes 1 000 do 2 000 l/min</t>
  </si>
  <si>
    <t>den</t>
  </si>
  <si>
    <t>1093781204</t>
  </si>
  <si>
    <t>Pohotovost záložní čerpací soupravy pro dopravní výšku do 10 m s uvažovaným průměrným přítokem přes 1 000 do 2 000 l/min</t>
  </si>
  <si>
    <t>Vedlejší rozpočtové náklady</t>
  </si>
  <si>
    <t>5</t>
  </si>
  <si>
    <t>3</t>
  </si>
  <si>
    <t>R0.01</t>
  </si>
  <si>
    <t>Náhrady za využití pozemku pro účely přístupu na stavbu a mezideponie</t>
  </si>
  <si>
    <t>kpl</t>
  </si>
  <si>
    <t>-1182889895</t>
  </si>
  <si>
    <t>VRN1</t>
  </si>
  <si>
    <t>Průzkumné, geodetické a projektové práce</t>
  </si>
  <si>
    <t>011324000</t>
  </si>
  <si>
    <t>Archeologický průzkum</t>
  </si>
  <si>
    <t>1024</t>
  </si>
  <si>
    <t>-352685220</t>
  </si>
  <si>
    <t>012103000</t>
  </si>
  <si>
    <t>Geodetické práce před výstavbou</t>
  </si>
  <si>
    <t>1810996346</t>
  </si>
  <si>
    <t>6</t>
  </si>
  <si>
    <t>012303000</t>
  </si>
  <si>
    <t>Geodetické práce po výstavbě</t>
  </si>
  <si>
    <t>853729648</t>
  </si>
  <si>
    <t>7</t>
  </si>
  <si>
    <t>013194000</t>
  </si>
  <si>
    <t>Ostatní záměry a studie (havarijní a povodňový plán)</t>
  </si>
  <si>
    <t>255657605</t>
  </si>
  <si>
    <t>Ostatní záměry a studie</t>
  </si>
  <si>
    <t>8</t>
  </si>
  <si>
    <t>013244000</t>
  </si>
  <si>
    <t>Dokumentace skutečného provedení stavby</t>
  </si>
  <si>
    <t>1882160956</t>
  </si>
  <si>
    <t>Dokumentace pro provádění stavby</t>
  </si>
  <si>
    <t>P</t>
  </si>
  <si>
    <t xml:space="preserve">Poznámka k položce:_x000d_
Položka zahrnuje zpracování a předání dokumentace skutečného provedení stavby vč. fotodokumentace (2 paré + 1 v el. podobě) a zaměření skuteč. provedení stavby - geodetická část dok. (2 paré + 1 v el. podobě) v rozsahu odpovídajícím příslušným právním předpisům. </t>
  </si>
  <si>
    <t>9</t>
  </si>
  <si>
    <t>R0.02</t>
  </si>
  <si>
    <t>Vytyčení inženýrských sítí a zařízení</t>
  </si>
  <si>
    <t>-1002091734</t>
  </si>
  <si>
    <t>Vytyčení inženýrských sítí</t>
  </si>
  <si>
    <t>10</t>
  </si>
  <si>
    <t>013274000</t>
  </si>
  <si>
    <t>Pasportizace objektu před započetím prací</t>
  </si>
  <si>
    <t>972023810</t>
  </si>
  <si>
    <t>11</t>
  </si>
  <si>
    <t>R0.03</t>
  </si>
  <si>
    <t>Provedení opatření vyplývajících z plánu BOZP, havarijního a povodňového plánu</t>
  </si>
  <si>
    <t>723402250</t>
  </si>
  <si>
    <t>VRN3</t>
  </si>
  <si>
    <t>Zařízení staveniště</t>
  </si>
  <si>
    <t>030001000</t>
  </si>
  <si>
    <t>-1747523624</t>
  </si>
  <si>
    <t xml:space="preserve">Poznámka k položce:_x000d_
Položka zahrnuje dovoz, montáž, likvidaci, demontáž,odvoz a případné poplatky za skládku vše komponentů a materiálů potřebných pro zařízení staveniště._x000d_
_x000d_
Položka zahrnuje oplocení staveniště, aby se zamezil přístup cizím osobám na staveniště. </t>
  </si>
  <si>
    <t>13</t>
  </si>
  <si>
    <t>R0.04</t>
  </si>
  <si>
    <t>Vybudování sjezdu do toku</t>
  </si>
  <si>
    <t>176686691</t>
  </si>
  <si>
    <t>Náhrady za parcely č. 1225, 1224/1, 1223/4, k. ú. Luka nad Jihlavou</t>
  </si>
  <si>
    <t xml:space="preserve">Poznámka k položce:_x000d_
Položka zahrnuje zřízení a odstranění sjezdu do koryta vyžadující stavba. </t>
  </si>
  <si>
    <t>14</t>
  </si>
  <si>
    <t>R0.05</t>
  </si>
  <si>
    <t>Uvedení užívaných přístupů a ploch do původního stavu</t>
  </si>
  <si>
    <t>1282075343</t>
  </si>
  <si>
    <t>Poznámka k položce:_x000d_
Včetně případného vyspravení výtluků asfaltových komunikací.</t>
  </si>
  <si>
    <t>VRN4</t>
  </si>
  <si>
    <t>Inženýrská činnost</t>
  </si>
  <si>
    <t>15</t>
  </si>
  <si>
    <t>041903000</t>
  </si>
  <si>
    <t>Biologický dozor stavby</t>
  </si>
  <si>
    <t>534590708</t>
  </si>
  <si>
    <t>Dozor jiné osoby</t>
  </si>
  <si>
    <t>Poznámka k položce:_x000d_
Položka zahrnuje provádění kompletní činnosti biologického dozoru stavby odborně způsobilou osobou po celou dobu stavby a to včetně provedení případných potřebných transportů živočichů a slovení rybí obsádky (včetně oznámení a koordinace s příslušným správcem rybářského revíru).</t>
  </si>
  <si>
    <t>16</t>
  </si>
  <si>
    <t>049303000</t>
  </si>
  <si>
    <t>Náklady vzniklé v souvislosti s předáním stavby</t>
  </si>
  <si>
    <t>1690634734</t>
  </si>
  <si>
    <t xml:space="preserve">Poznámka k položce:_x000d_
Prootkolární předání pozemků a mostu jejich majitelům._x000d_
</t>
  </si>
  <si>
    <t>VRN7</t>
  </si>
  <si>
    <t>Provozní vlivy</t>
  </si>
  <si>
    <t>17</t>
  </si>
  <si>
    <t>072103011</t>
  </si>
  <si>
    <t>Zajištění DIO komunikace II. a III. třídy - jednoduché el. vedení</t>
  </si>
  <si>
    <t>CS ÚRS 2024 01</t>
  </si>
  <si>
    <t>1289677034</t>
  </si>
  <si>
    <t xml:space="preserve">Poznámka k položce:_x000d_
Položka obsahuje kompletní zajištění dopravní bezpečnosti stavby a to včetně případného zajištění ZUK a související inženýrské činnosti a poplatků._x000d_
_x000d_
Položka zahrnuje dodávku, montáž, pronájem, demontáž, likvidaci, odvoz a případnou úpravu ploch pro dočasné dopravní značení._x000d_
_x000d_
</t>
  </si>
  <si>
    <t>doc_kom</t>
  </si>
  <si>
    <t>Plocha dočasné komunikace</t>
  </si>
  <si>
    <t>m2</t>
  </si>
  <si>
    <t>138</t>
  </si>
  <si>
    <t>levyb_pl</t>
  </si>
  <si>
    <t>Plocha levého břehu</t>
  </si>
  <si>
    <t>185,31</t>
  </si>
  <si>
    <t>pl_beton</t>
  </si>
  <si>
    <t>Betonové lože, prolití maltou - plocha</t>
  </si>
  <si>
    <t>634,06</t>
  </si>
  <si>
    <t>pravyb_pl</t>
  </si>
  <si>
    <t>Plocha pravého břehu</t>
  </si>
  <si>
    <t>141,52</t>
  </si>
  <si>
    <t>skluz_pl</t>
  </si>
  <si>
    <t>Plocha tělesa skluzu</t>
  </si>
  <si>
    <t>2172,74</t>
  </si>
  <si>
    <t>staveniste</t>
  </si>
  <si>
    <t>Plocha zařízení staveniště</t>
  </si>
  <si>
    <t>mě</t>
  </si>
  <si>
    <t>5000</t>
  </si>
  <si>
    <t>upr_teren</t>
  </si>
  <si>
    <t>Plocha úpravy terénu</t>
  </si>
  <si>
    <t>5595,5</t>
  </si>
  <si>
    <t>SO-01 - Balvanitý skluz</t>
  </si>
  <si>
    <t>výkop</t>
  </si>
  <si>
    <t>Objem výkopové zeminy</t>
  </si>
  <si>
    <t>m3</t>
  </si>
  <si>
    <t>1290,4</t>
  </si>
  <si>
    <t>zásyp</t>
  </si>
  <si>
    <t>Objem zásypu</t>
  </si>
  <si>
    <t>304,63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</si>
  <si>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</si>
  <si>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</si>
  <si>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</si>
  <si>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</si>
  <si>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</si>
  <si>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</si>
  <si>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113152112</t>
  </si>
  <si>
    <t>Odstranění podkladů zpevněných ploch s přemístěním na skládku na vzdálenost do 20 m nebo s naložením na dopravní prostředek z kameniva drceného</t>
  </si>
  <si>
    <t>-974678612</t>
  </si>
  <si>
    <t>VV</t>
  </si>
  <si>
    <t>"dočasná komunikace" 46*3*0,1</t>
  </si>
  <si>
    <t>Součet</t>
  </si>
  <si>
    <t>113311121</t>
  </si>
  <si>
    <t>Odstranění geotextilií v komunikacích</t>
  </si>
  <si>
    <t>2009193631</t>
  </si>
  <si>
    <t>Odstranění geosyntetik s uložením na vzdálenost do 20 m nebo naložením na dopravní prostředek geotextilie</t>
  </si>
  <si>
    <t>"dočasná komunikace" 46*4</t>
  </si>
  <si>
    <t>114203102</t>
  </si>
  <si>
    <t>Rozebrání dlažeb z lomového kamene nebo betonových tvárnic na sucho se zalitými spárami</t>
  </si>
  <si>
    <t>1472958886</t>
  </si>
  <si>
    <t>Rozebrání dlažeb nebo záhozů s naložením na dopravní prostředek dlažeb z lomového kamene nebo betonových tvárnic na sucho se zalitými spárami cementovou maltou</t>
  </si>
  <si>
    <t>rozebrání_přeliv</t>
  </si>
  <si>
    <t>"rozebrání přelivné plochy - délka*tl.*šířka" 3,5*0,3*48</t>
  </si>
  <si>
    <t>114203103</t>
  </si>
  <si>
    <t>Rozebrání dlažeb z lomového kamene nebo betonových tvárnic do cementové malty</t>
  </si>
  <si>
    <t>599811412</t>
  </si>
  <si>
    <t>Rozebrání dlažeb nebo záhozů s naložením na dopravní prostředek dlažeb z lomového kamene nebo betonových tvárnic do cementové malty se spárami zalitými cementovou maltou</t>
  </si>
  <si>
    <t>rozebrání_náv_líc</t>
  </si>
  <si>
    <t>"rozebrání návodního líce - plocha odečtěná z řezu*šířka" 0,8152*50</t>
  </si>
  <si>
    <t>121151123</t>
  </si>
  <si>
    <t>Sejmutí ornice plochy přes 500 m2 tl vrstvy do 200 mm strojně</t>
  </si>
  <si>
    <t>1082748412</t>
  </si>
  <si>
    <t>Sejmutí ornice strojně při souvislé ploše přes 500 m2, tl. vrstvy do 200 mm</t>
  </si>
  <si>
    <t>"sejmutí ornice zařízení staveniště" 5000</t>
  </si>
  <si>
    <t>"levobřežní zeď" 20*10</t>
  </si>
  <si>
    <t>"pravobřežní zeď" 25*10</t>
  </si>
  <si>
    <t>"levý břeh" 1,5*60</t>
  </si>
  <si>
    <t>"pravý břeh" 1,5*37</t>
  </si>
  <si>
    <t>122251406</t>
  </si>
  <si>
    <t>Vykopávky v zemníku na suchu v hornině třídy těžitelnosti I skupiny 3 objem do 5000 m3 strojně</t>
  </si>
  <si>
    <t>1056795608</t>
  </si>
  <si>
    <t>Vykopávky v zemnících na suchu strojně zapažených i nezapažených v hornině třídy těžitelnosti I skupiny 3 přes 1 000 do 5 000 m3</t>
  </si>
  <si>
    <t xml:space="preserve">Poznámka k položce:_x000d_
Položka zahrnuje výkop vstupní tůně a úpravu terénu pro balvanitý skluz. </t>
  </si>
  <si>
    <t>"výkop zeminy - úprava terénu, viz kubaturový list" 1290,4</t>
  </si>
  <si>
    <t>129951114</t>
  </si>
  <si>
    <t>Bourání zdiva kamenného v odkopávkách nebo prokopávkách na sucho strojně</t>
  </si>
  <si>
    <t>-1631634945</t>
  </si>
  <si>
    <t>Bourání konstrukcí v odkopávkách a prokopávkách strojně s přemístěním suti na hromady na vzdálenost do 20 m nebo s naložením na dopravní prostředek ze zdiva kamenného, pro jakýkoliv druh kamene na sucho</t>
  </si>
  <si>
    <t>jez_těleso</t>
  </si>
  <si>
    <t>"jezové těleso - plocha změřená v autocadu*délka" 9,15*48,0</t>
  </si>
  <si>
    <t>129951123</t>
  </si>
  <si>
    <t>Bourání zdiva z ŽB nebo předpjatého betonu v odkopávkách nebo prokopávkách strojně</t>
  </si>
  <si>
    <t>-1263888586</t>
  </si>
  <si>
    <t>Bourání konstrukcí v odkopávkách a prokopávkách strojně s přemístěním suti na hromady na vzdálenost do 20 m nebo s naložením na dopravní prostředek z betonu železového nebo předpjatého</t>
  </si>
  <si>
    <t>přeliv_hrana</t>
  </si>
  <si>
    <t>"přelivná hrana - plocha*délka" 0,55*48,0</t>
  </si>
  <si>
    <t>132151254</t>
  </si>
  <si>
    <t>Hloubení rýh nezapažených š do 2000 mm v hornině třídy těžitelnosti I skupiny 1 a 2 objem do 500 m3 strojně</t>
  </si>
  <si>
    <t>-577806954</t>
  </si>
  <si>
    <t>Hloubení nezapažených rýh šířky přes 800 do 2 000 mm strojně s urovnáním dna do předepsaného profilu a spádu v hornině třídy těžitelnosti I skupiny 1 a 2 přes 100 do 500 m3</t>
  </si>
  <si>
    <t>"trasa kynety balvanitého skluzu; dl.*hl.*š" 80*0,9*4,5</t>
  </si>
  <si>
    <t>"tůně; počet tůní*hl.*plocha z cadu" 16*0,9*14</t>
  </si>
  <si>
    <t>162351103</t>
  </si>
  <si>
    <t>Vodorovné přemístění přes 50 do 500 m výkopku/sypaniny z horniny třídy těžitelnosti I skupiny 1 až 3</t>
  </si>
  <si>
    <t>1087527622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</si>
  <si>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</si>
  <si>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"převoz zeminy na mezideponii"výkop</t>
  </si>
  <si>
    <t>"převoz zeminy do násypu" zásyp</t>
  </si>
  <si>
    <t>162751117</t>
  </si>
  <si>
    <t>Vodorovné přemístění přes 9 000 do 10000 m výkopku/sypaniny z horniny třídy těžitelnosti I skupiny 1 až 3</t>
  </si>
  <si>
    <t>-604833276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</si>
  <si>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</si>
  <si>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Poznámka k položce:_x000d_
Položka zahrnuje přesun na skládku. Uvažováno se skládkou v JIhlavě.</t>
  </si>
  <si>
    <t>výkop-zásyp</t>
  </si>
  <si>
    <t>162751119</t>
  </si>
  <si>
    <t>Příplatek k vodorovnému přemístění výkopku/sypaniny z horniny třídy těžitelnosti I skupiny 1 až 3 ZKD 1000 m přes 10000 m</t>
  </si>
  <si>
    <t>-1109982691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</si>
  <si>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</si>
  <si>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Poznámka k položce:_x000d_
Položka zahrnuje přesun na skládku. Uvažováno se skládkou v Jihlavě.</t>
  </si>
  <si>
    <t>(výkop-zásyp)*6</t>
  </si>
  <si>
    <t>167151111</t>
  </si>
  <si>
    <t>Nakládání výkopku z hornin třídy těžitelnosti I skupiny 1 až 3 přes 100 m3</t>
  </si>
  <si>
    <t>-804414284</t>
  </si>
  <si>
    <t>Nakládání, skládání a překládání neulehlého výkopku nebo sypaniny strojně nakládání, množství přes 100 m3, z hornin třídy těžitelnosti I, skupiny 1 až 3</t>
  </si>
  <si>
    <t xml:space="preserve">Poznámka k položce:_x000d_
Položka zahrnuje naložení přebytečné zeminy k odvozu na skládku._x000d_
</t>
  </si>
  <si>
    <t>"naložení zeminy na skládku" výkop-zásyp</t>
  </si>
  <si>
    <t>"naložení zeminy zpet do koryta" zásyp</t>
  </si>
  <si>
    <t>171151112</t>
  </si>
  <si>
    <t>Uložení sypaniny z hornin nesoudržných kamenitých do násypů zhutněných strojně</t>
  </si>
  <si>
    <t>758503974</t>
  </si>
  <si>
    <t>Uložení sypanin do násypů strojně s rozprostřením sypaniny ve vrstvách a s hrubým urovnáním zhutněných z hornin nesoudržných kamenitých</t>
  </si>
  <si>
    <t>Poznámka k položce:_x000d_
Položka zahrnuje úpravu terénu pod bavlanitým skluzem, násyp bude hutněn po vrstvách 20 cm.</t>
  </si>
  <si>
    <t>"zásyp koryta - urovnání terénu, viz kubaturový list"304,63</t>
  </si>
  <si>
    <t>181151331</t>
  </si>
  <si>
    <t>Plošná úprava terénu přes 500 m2 zemina skupiny 1 až 4 nerovnosti přes 150 do 200 mm v rovinně a svahu do 1:5</t>
  </si>
  <si>
    <t>306103525</t>
  </si>
  <si>
    <t>Plošná úprava terénu v zemině skupiny 1 až 4 s urovnáním povrchu bez doplnění ornice souvislé plochy přes 500 m2 při nerovnostech terénu přes 150 do 200 mm v rovině nebo na svahu do 1:5</t>
  </si>
  <si>
    <t>181351113</t>
  </si>
  <si>
    <t>Rozprostření ornice tl vrstvy do 200 mm pl přes 500 m2 v rovině nebo ve svahu do 1:5 strojně</t>
  </si>
  <si>
    <t>-1549936440</t>
  </si>
  <si>
    <t>Rozprostření a urovnání ornice v rovině nebo ve svahu sklonu do 1:5 strojně při souvislé ploše přes 500 m2, tl. vrstvy do 200 mm</t>
  </si>
  <si>
    <t>"zařízení staveniště" staveniste</t>
  </si>
  <si>
    <t>181411121</t>
  </si>
  <si>
    <t>Založení lučního trávníku výsevem pl do 1000 m2 v rovině a ve svahu do 1:5</t>
  </si>
  <si>
    <t>1069161082</t>
  </si>
  <si>
    <t>Založení trávníku na půdě předem připravené plochy do 1000 m2 výsevem včetně utažení lučního v rovině nebo na svahu do 1:5</t>
  </si>
  <si>
    <t>18</t>
  </si>
  <si>
    <t>M</t>
  </si>
  <si>
    <t>00572100</t>
  </si>
  <si>
    <t>osivo jetelotráva intenzivní víceletá</t>
  </si>
  <si>
    <t>kg</t>
  </si>
  <si>
    <t>-1123236146</t>
  </si>
  <si>
    <t>19</t>
  </si>
  <si>
    <t>181951112</t>
  </si>
  <si>
    <t>Úprava pláně v hornině třídy těžitelnosti I skupiny 1 až 3 se zhutněním strojně</t>
  </si>
  <si>
    <t>394153680</t>
  </si>
  <si>
    <t>Úprava pláně vyrovnáním výškových rozdílů strojně v hornině třídy těžitelnosti I, skupiny 1 až 3 se zhutněním</t>
  </si>
  <si>
    <t>"těleso balvanitého skluzu; odměřeno v cadu" 2172,74</t>
  </si>
  <si>
    <t>vtun_pl</t>
  </si>
  <si>
    <t>"vstupní tůň; odměřeno v cadu" 191,67</t>
  </si>
  <si>
    <t>nadjezi_pl</t>
  </si>
  <si>
    <t>"urovnání dna nadjezí; odměřeno v cadu" 134,46</t>
  </si>
  <si>
    <t>20</t>
  </si>
  <si>
    <t>182151111</t>
  </si>
  <si>
    <t>Svahování v zářezech v hornině třídy těžitelnosti I skupiny 1 až 3 strojně</t>
  </si>
  <si>
    <t>-2089032658</t>
  </si>
  <si>
    <t>Svahování trvalých svahů do projektovaných profilů strojně s potřebným přemístěním výkopku při svahování v zářezech v hornině třídy těžitelnosti I, skupiny 1 až 3</t>
  </si>
  <si>
    <t>"úprava levého břehu; odměřeno z cadu" 185,31</t>
  </si>
  <si>
    <t>"úprava pravého břehu; odměřeno z cadu" 141,52</t>
  </si>
  <si>
    <t>Zakládání</t>
  </si>
  <si>
    <t>R1.05</t>
  </si>
  <si>
    <t>Vytažení, příp. uřezání dřevěných kůlů v původní konstrukce jezu</t>
  </si>
  <si>
    <t>-220544003</t>
  </si>
  <si>
    <t>Vodorovné konstrukce</t>
  </si>
  <si>
    <t>22</t>
  </si>
  <si>
    <t>457315814</t>
  </si>
  <si>
    <t>Těsnící vrstva z betonu mrazuvzdorného tř. C 30/37 tl přes 200 do 250 mm</t>
  </si>
  <si>
    <t>1791829756</t>
  </si>
  <si>
    <t>Těsnicí nebo opevňovací vrstva z prostého betonu pro prostředí s mrazovými cykly tř. C 30/37, tl. vrstvy 250 mm</t>
  </si>
  <si>
    <t>"tůně; počet tůní*plocha tůní" 16*14</t>
  </si>
  <si>
    <t>"migrační cesty mezi tůněmi; plocha z cadu" 88,17</t>
  </si>
  <si>
    <t>"kyneta" 80*3,5</t>
  </si>
  <si>
    <t>"zálivy; plocha z cadu" 41,89</t>
  </si>
  <si>
    <t>23</t>
  </si>
  <si>
    <t>457531113</t>
  </si>
  <si>
    <t>Filtrační vrstvy z hrubého drceného kameniva bez zhutnění frakce 63 až 125 mm</t>
  </si>
  <si>
    <t>-2010085822</t>
  </si>
  <si>
    <t>Filtrační vrstvy jakékoliv tloušťky a sklonu z hrubého drceného kameniva bez zhutnění, frakce 63-125 mm</t>
  </si>
  <si>
    <t>Poznámka k položce:_x000d_
Položka zahrnuje štěrkové lože.</t>
  </si>
  <si>
    <t>"tůně" 160*0,1</t>
  </si>
  <si>
    <t>"kyneta" 320*0,1</t>
  </si>
  <si>
    <t>"balvanitý skluz" 2547,25*0,2</t>
  </si>
  <si>
    <t xml:space="preserve">"opevnění levého břehu"  levyb_pl*0,2</t>
  </si>
  <si>
    <t>"opevnění pravého břehu" pravyb_pl*0,2</t>
  </si>
  <si>
    <t>24</t>
  </si>
  <si>
    <t>462512370</t>
  </si>
  <si>
    <t>Zához z lomového kamene s proštěrkováním z terénu hmotnost přes 200 do 500 kg</t>
  </si>
  <si>
    <t>-593524983</t>
  </si>
  <si>
    <t>Zához z lomového kamene neupraveného záhozového s proštěrkováním z terénu, hmotnosti jednotlivých kamenů přes 200 do 500 kg</t>
  </si>
  <si>
    <t>"zához ve vstupní tůni (plocha odečtená z cadu)" 97,05*0,5</t>
  </si>
  <si>
    <t>25</t>
  </si>
  <si>
    <t>463212111</t>
  </si>
  <si>
    <t>Rovnanina z lomového kamene upraveného s vyklínováním spár úlomky kamene</t>
  </si>
  <si>
    <t>1207947046</t>
  </si>
  <si>
    <t>Rovnanina z lomového kamene upraveného, tříděného jakékoliv tloušťky rovnaniny s vyklínováním spár a dutin úlomky kamene</t>
  </si>
  <si>
    <t>"opevnění levého břehu" levyb_pl*1</t>
  </si>
  <si>
    <t>"opevnění pravého břehu" pravyb_pl*1</t>
  </si>
  <si>
    <t>"opevnění závěrečného prahu" 15*2*1</t>
  </si>
  <si>
    <t>"opevnění těsnícího prahu v nadjezí; plocha z cadu*dl" 2,72*50,6</t>
  </si>
  <si>
    <t>26</t>
  </si>
  <si>
    <t>463212191</t>
  </si>
  <si>
    <t>Rovnanina z lomového kamene upraveného, tříděného Příplatek k cenám za vypracování líce</t>
  </si>
  <si>
    <t>-1257438759</t>
  </si>
  <si>
    <t xml:space="preserve">Poznámka k položce:_x000d_
Položka zahrnuje úpravu povrchu balvanitého skluzu, kynety a tůní._x000d_
</t>
  </si>
  <si>
    <t>"úprava povrchu balvanitého skluzu" skluz_pl</t>
  </si>
  <si>
    <t>27</t>
  </si>
  <si>
    <t>463451114</t>
  </si>
  <si>
    <t>Prolití kamenné rovnaniny maltou MC 25</t>
  </si>
  <si>
    <t>-91003062</t>
  </si>
  <si>
    <t>Prolití konstrukce z kamene rovnaniny cementovou maltou MC-25</t>
  </si>
  <si>
    <t>"prolití maltou; plocha betonového lože*výška prolití" pl_beton*0,7</t>
  </si>
  <si>
    <t>28</t>
  </si>
  <si>
    <t>467510111</t>
  </si>
  <si>
    <t>Balvanitý skluz z lomového kamene tl 700 až 1200 mm</t>
  </si>
  <si>
    <t>148724093</t>
  </si>
  <si>
    <t>Balvanitý skluz z lomového kamene hmotnosti kamene jednotlivě přes 300 do 3000 kg s proštěrkováním tl. vrstvy 700 až 1200 mm</t>
  </si>
  <si>
    <t>"těleso balvanitého skluzu" skluz_pl*1*1,10</t>
  </si>
  <si>
    <t>Komunikace pozemní</t>
  </si>
  <si>
    <t>29</t>
  </si>
  <si>
    <t>564831111</t>
  </si>
  <si>
    <t>Podklad ze štěrkodrtě ŠD plochy přes 100 m2 tl 100 mm</t>
  </si>
  <si>
    <t>1855577932</t>
  </si>
  <si>
    <t>Podklad ze štěrkodrti ŠD s rozprostřením a zhutněním plochy přes 100 m2, po zhutnění tl. 100 mm</t>
  </si>
  <si>
    <t>"dočasná komunikace" 46*3</t>
  </si>
  <si>
    <t>30</t>
  </si>
  <si>
    <t>584921111</t>
  </si>
  <si>
    <t>Osazení dílců z předpjatého betonu do lože z kameniva těženého tl 50 mm hmotnosti do 6 t pl přes 50 do 200 m2</t>
  </si>
  <si>
    <t>1702404043</t>
  </si>
  <si>
    <t>Osazení dílců z předpjatého betonu s podkladem z kameniva těženého do tl. 50 mm dílce hmotnosti do 6 t/kus, na plochu jednotlivě přes 50 do 200 m2</t>
  </si>
  <si>
    <t xml:space="preserve">Poznámka k položce:_x000d_
Položka zahrnuje osazení silničních panelů pro dočasnou komunikaci._x000d_
</t>
  </si>
  <si>
    <t>"dočasná komuniakce" doc_kom</t>
  </si>
  <si>
    <t>31</t>
  </si>
  <si>
    <t>R1.01</t>
  </si>
  <si>
    <t xml:space="preserve">Pronájem silničních panelů 61-100 dní, včetně dopravy </t>
  </si>
  <si>
    <t>1194500230</t>
  </si>
  <si>
    <t xml:space="preserve">Pronájem silničních panelů 61-100 sní, včetně dopravy </t>
  </si>
  <si>
    <t xml:space="preserve">Poznámka k položce:_x000d_
Položka zahrnuje nadkládku, vykládku, dovoz, čištění panelů a pronájem._x000d_
</t>
  </si>
  <si>
    <t>"silniční panely; 23 kusů" 23*2*3</t>
  </si>
  <si>
    <t>32</t>
  </si>
  <si>
    <t>R1.02</t>
  </si>
  <si>
    <t>Dočasné převedení vody v náhonu - žřízení dočasné komunikace</t>
  </si>
  <si>
    <t>-200311702</t>
  </si>
  <si>
    <t>Poznámka k položce:_x000d_
Položka zahrnuje zřízení a odstranění dočasného přejezdu přes náhon._x000d_
_x000d_
Položka zahrnuje nákup betonových trub DN1000 na převedení vody a nákup zeminy k zasypání náhonu._x000d_
_x000d_
Osazení dílců a pronájem dílců je oceněno zvlášť.</t>
  </si>
  <si>
    <t>33</t>
  </si>
  <si>
    <t>R1.03</t>
  </si>
  <si>
    <t>Převedení vody v korytě</t>
  </si>
  <si>
    <t>1300007901</t>
  </si>
  <si>
    <t>Poznámka k položce:_x000d_
Položka zahrnuje nákup betonových trub 2x DN 1000 k převedení vody v korytě._x000d_
_x000d_
Dále zahrnuje utěsnění trouby ve štěrkové propusti, zajímkování proti zpětnému vzdutí a zajímkování nadjezí pomocí big bag vaků. _x000d_
_x000d_
Stavba bude probíhat ve dvou etapách. Nejprve bude provedena levá strana skluzu, vč. kynety, poté bude ve druhé etapě provedena levá strana skluzu.</t>
  </si>
  <si>
    <t>Ostatní konstrukce a práce, bourání</t>
  </si>
  <si>
    <t>34</t>
  </si>
  <si>
    <t>919726124</t>
  </si>
  <si>
    <t>Geotextilie pro ochranu, separaci a filtraci netkaná měrná hm přes 500 do 800 g/m2</t>
  </si>
  <si>
    <t>1879527433</t>
  </si>
  <si>
    <t>Geotextilie netkaná pro ochranu, separaci nebo filtraci měrná hmotnost přes 500 do 800 g/m2</t>
  </si>
  <si>
    <t>997</t>
  </si>
  <si>
    <t>Přesun sutě</t>
  </si>
  <si>
    <t>35</t>
  </si>
  <si>
    <t>997013501</t>
  </si>
  <si>
    <t>Odvoz suti a vybouraných hmot na skládku nebo meziskládku do 1 km se složením</t>
  </si>
  <si>
    <t>t</t>
  </si>
  <si>
    <t>-895396735</t>
  </si>
  <si>
    <t>Odvoz suti a vybouraných hmot na skládku nebo meziskládku se složením, na vzdálenost do 1 km</t>
  </si>
  <si>
    <t>Poznámka k položce:_x000d_
Položka zahrnuje odvoz suti.</t>
  </si>
  <si>
    <t>36</t>
  </si>
  <si>
    <t>997013509</t>
  </si>
  <si>
    <t>Příplatek k odvozu suti a vybouraných hmot na skládku ZKD 1 km přes 1 km</t>
  </si>
  <si>
    <t>-940907491</t>
  </si>
  <si>
    <t>Odvoz suti a vybouraných hmot na skládku nebo meziskládku se složením, na vzdálenost Příplatek k ceně za každý další započatý 1 km přes 1 km</t>
  </si>
  <si>
    <t>Poznámka k položce:_x000d_
Uvažováno se skládkou v Jihlavě.</t>
  </si>
  <si>
    <t>194,531*15</t>
  </si>
  <si>
    <t>37</t>
  </si>
  <si>
    <t>997013873</t>
  </si>
  <si>
    <t>Poplatek za uložení stavebního odpadu na recyklační skládce (skládkovné) zeminy a kamení zatříděného do Katalogu odpadů pod kódem 17 05 04</t>
  </si>
  <si>
    <t>-2081568629</t>
  </si>
  <si>
    <t>"uložení suti" 194,531</t>
  </si>
  <si>
    <t>(výkop-zásyp)*2,1</t>
  </si>
  <si>
    <t>998</t>
  </si>
  <si>
    <t>Přesun hmot</t>
  </si>
  <si>
    <t>38</t>
  </si>
  <si>
    <t>998332011</t>
  </si>
  <si>
    <t>Přesun hmot pro úpravy vodních toků a kanály</t>
  </si>
  <si>
    <t>422100527</t>
  </si>
  <si>
    <t>Přesun hmot pro úpravy vodních toků a kanály, hráze rybníků apod. dopravní vzdálenost do 500 m</t>
  </si>
  <si>
    <t>39</t>
  </si>
  <si>
    <t>R1.04</t>
  </si>
  <si>
    <t xml:space="preserve">Demontáž lávky </t>
  </si>
  <si>
    <t>-838310184</t>
  </si>
  <si>
    <t>Poznámka k položce:_x000d_
Položka zahrnuje odstranění dvou lávek na náhonu, vč. odvozu a likvidace.</t>
  </si>
  <si>
    <t>bedneni_desek</t>
  </si>
  <si>
    <t>Plocha bednění zákl. desek</t>
  </si>
  <si>
    <t>66,514</t>
  </si>
  <si>
    <t>bedneni_sten</t>
  </si>
  <si>
    <t>Plocha bednění žb stěn</t>
  </si>
  <si>
    <t>322,278</t>
  </si>
  <si>
    <t>bour_lev</t>
  </si>
  <si>
    <t>Objem levobřežní zdi</t>
  </si>
  <si>
    <t>47,52</t>
  </si>
  <si>
    <t>bour_prav</t>
  </si>
  <si>
    <t>Objem pravobřežní zdi</t>
  </si>
  <si>
    <t>61,248</t>
  </si>
  <si>
    <t>izolace</t>
  </si>
  <si>
    <t>Plocha izolace</t>
  </si>
  <si>
    <t>175,8</t>
  </si>
  <si>
    <t>stetovnice</t>
  </si>
  <si>
    <t>Hmotnost štětovnic v tunách</t>
  </si>
  <si>
    <t>36,038</t>
  </si>
  <si>
    <t>sut</t>
  </si>
  <si>
    <t>Objem suti</t>
  </si>
  <si>
    <t>53,56</t>
  </si>
  <si>
    <t>SO-02 - Opěrné ŽB a štětovnicové stěny</t>
  </si>
  <si>
    <t>vykop</t>
  </si>
  <si>
    <t>Levobřežní a pravobřežní zeď - objem výkopku</t>
  </si>
  <si>
    <t>850</t>
  </si>
  <si>
    <t>HSV - HSV</t>
  </si>
  <si>
    <t xml:space="preserve">    2 - Základy a zvláštní zakládání</t>
  </si>
  <si>
    <t xml:space="preserve">    3 - Svislé a kompletní konstrukce</t>
  </si>
  <si>
    <t xml:space="preserve">    93 - Dokončovací práce inženýrských staveb</t>
  </si>
  <si>
    <t xml:space="preserve">    94 - Lešení a stavební výtahy</t>
  </si>
  <si>
    <t xml:space="preserve">    96 - Bourání konstrukcí</t>
  </si>
  <si>
    <t xml:space="preserve">    99 - Staveništní přesun hmot</t>
  </si>
  <si>
    <t>PSV - PSV</t>
  </si>
  <si>
    <t xml:space="preserve">    711 - Izolace proti vodě</t>
  </si>
  <si>
    <t xml:space="preserve">    D96 - Přesuny suti a vybouraných hmot</t>
  </si>
  <si>
    <t>120901113</t>
  </si>
  <si>
    <t>Bourání konstrukcí kamenných na MC v odkopávkách bagrem s kladivem</t>
  </si>
  <si>
    <t xml:space="preserve">Poznámka k položce:_x000d_
korytech vodotečí, melioračních kanálech s přemístěním suti na hromady na vzdálenost do 20 m nebo s naložením na dopravní prostředek. </t>
  </si>
  <si>
    <t>"levobřežní zeď" 18*3,3*0,8</t>
  </si>
  <si>
    <t>"pravobřežní zeď" 23,2*3,3*0,8</t>
  </si>
  <si>
    <t>"koeficient" (bour_lev +bour_prav)*0,3</t>
  </si>
  <si>
    <t>131201112</t>
  </si>
  <si>
    <t>Hloubení nezapaž. jam hor.3 do 1000 m3, STROJNĚ</t>
  </si>
  <si>
    <t>Poznámka k položce:_x000d_
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prostředek.</t>
  </si>
  <si>
    <t>"levobřežní zeď" (20+5)*5*3,4</t>
  </si>
  <si>
    <t>"pravobřežní zeď" (20+5)*5*3,4</t>
  </si>
  <si>
    <t>131201119</t>
  </si>
  <si>
    <t>Příplatek za lepivost - hloubení nezap.jam v hor.3</t>
  </si>
  <si>
    <t>Poznámka k položce:_x000d_
koeficient: -0,5_x000d_
_x000d_
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prostředek.</t>
  </si>
  <si>
    <t>vykop * 0,5</t>
  </si>
  <si>
    <t>162301101</t>
  </si>
  <si>
    <t>Vodorovné přemístění výkopku z hor.1-4 do 500 m</t>
  </si>
  <si>
    <t xml:space="preserve">Poznámka k položce:_x000d_
po suchu, bez naložení výkopku, avšak se složením bez rozhrnutí, zpáteční cesta vozidla._x000d_
_x000d_
Položka zahrnuje ornici k rozprostření._x000d_
</t>
  </si>
  <si>
    <t>"levobřežní zeď" 20*10*0,2</t>
  </si>
  <si>
    <t xml:space="preserve">"pravobřežní zeď - area dle půdorysu" 25*10*0,2 </t>
  </si>
  <si>
    <t>162701105</t>
  </si>
  <si>
    <t>Vodorovné přemístění výkopku z hor.1-4 do 10000 m</t>
  </si>
  <si>
    <t xml:space="preserve">Poznámka k položce:_x000d_
po suchu, bez naložení výkopku, avšak se složením bez rozhrnutí, zpáteční cesta vozidla._x000d_
</t>
  </si>
  <si>
    <t>"dovoz zeminy na 100% zásypu" 724,306</t>
  </si>
  <si>
    <t>162701109</t>
  </si>
  <si>
    <t>Příplatek k vod. přemístění hor.1-4 za další 1 km</t>
  </si>
  <si>
    <t>Poznámka k položce:_x000d_
 bez naložení výkopku, avšak se složením bez rozhrnutí, zpáteční cesta vozidla._x000d_
_x000d_
Koeficient: 29</t>
  </si>
  <si>
    <t>"levobřežní zeď" (20+5)*5*3,4*29</t>
  </si>
  <si>
    <t>"pravobřežní zeď" (20+5)*5*3,4*29</t>
  </si>
  <si>
    <t>167101102</t>
  </si>
  <si>
    <t>Nakládání výkopku z hor. 1 ¸ 4 v množství nad 100 m3</t>
  </si>
  <si>
    <t>"dovoz zeminy na 50% zásypu" 724,306/2</t>
  </si>
  <si>
    <t>"ornice k rozprostření"</t>
  </si>
  <si>
    <t>"pravobřežní zeď - area dle půdorysu" 25*10*0,2</t>
  </si>
  <si>
    <t>"zásyp z deponie na stavbu (50%)" 724,306/2</t>
  </si>
  <si>
    <t>174101101</t>
  </si>
  <si>
    <t>Zásyp jam, rýh, šachet se zhutněním</t>
  </si>
  <si>
    <t>Poznámka k položce:_x000d_
z jakékoliv horniny s uložením výkopku po vrstvách.</t>
  </si>
  <si>
    <t>"-objem stěn"</t>
  </si>
  <si>
    <t>"levobřežní stěna" -(2,51+18+2)*0,5*2,8</t>
  </si>
  <si>
    <t>"pravobřežní stěna (area dle půdorysu)" -14,5*2,8</t>
  </si>
  <si>
    <t>"-objem zákl. desek" -53,58</t>
  </si>
  <si>
    <t>199000002</t>
  </si>
  <si>
    <t>Poplatek za skládku horniny 1- 4, č. dle katal. odpadů 17 05 04</t>
  </si>
  <si>
    <t>5832111R</t>
  </si>
  <si>
    <t>Zemina vhodná pro homogenní hráze</t>
  </si>
  <si>
    <t>"dovoz zeminy na 50% zásypu" 362,153*2</t>
  </si>
  <si>
    <t>Základy a zvláštní zakládání</t>
  </si>
  <si>
    <t>231942212</t>
  </si>
  <si>
    <t>Řezání ocel. štětovnic, příčné, zaberaněných</t>
  </si>
  <si>
    <t>kus</t>
  </si>
  <si>
    <t>Poznámka k položce:_x000d_
jakéhokoliv druhu a délek.</t>
  </si>
  <si>
    <t>"štětovnicová stěna dle detailu" (50,6+26,9)/0,4</t>
  </si>
  <si>
    <t>231943212</t>
  </si>
  <si>
    <t>Stěny beran. z ocel.štět.z terénu, zaber.do 8 m</t>
  </si>
  <si>
    <t>"štětovnicová stěna dle detailu" (50,6+26,9)*2,5*1,2</t>
  </si>
  <si>
    <t>234952919</t>
  </si>
  <si>
    <t>Příplatek za dopravné materiálu ve specifikaci</t>
  </si>
  <si>
    <t>273313611</t>
  </si>
  <si>
    <t>Beton základových desek prostý C 16/20</t>
  </si>
  <si>
    <t>Poznámka k položce:_x000d_
dodávka a uložení betonu do připravené konstrukce.</t>
  </si>
  <si>
    <t>"podkladní beton"</t>
  </si>
  <si>
    <t>"levobřežní stěna (area dle půdorysu)" 40*0,1</t>
  </si>
  <si>
    <t>"pravobřežní stěna (area dle půdorysu)" 47,9*0,1</t>
  </si>
  <si>
    <t>"koeficient" (4+4,79)*0,1</t>
  </si>
  <si>
    <t>273323611</t>
  </si>
  <si>
    <t>Železobeton základových desek vodostavební C 30/37 PERMACRETE 90d X0,XC1-4,XD1-2,XF1,XA1-2</t>
  </si>
  <si>
    <t>Poznámka k položce:_x000d_
bez dodávky a uložení výztuže.</t>
  </si>
  <si>
    <t>"levobřežní stěna (area dle půdorysu)" 40*0,5</t>
  </si>
  <si>
    <t>"pravobřežní stěna (area dle půdorysu)" 47,9*0,5</t>
  </si>
  <si>
    <t>273351215</t>
  </si>
  <si>
    <t>Bednění stěn základových desek - zřízení</t>
  </si>
  <si>
    <t>Poznámka k položce:_x000d_
svislé nebo šikmé (odkloněné), půdorysně přímé nebo zalomené, stěn základových desek ve volných nebo zapažených jámách, rýhách, šachtách, včetně případných vzpěr.</t>
  </si>
  <si>
    <t>"levobřežní stěna" (2+2+16,48+2+18+3,51)*0,7</t>
  </si>
  <si>
    <t>"pravobřežní stěna" (1,87+1,32+20+2+23,18+1,32+1,34)*0,7</t>
  </si>
  <si>
    <t>273351216</t>
  </si>
  <si>
    <t>Bednění stěn základových desek - odstranění</t>
  </si>
  <si>
    <t xml:space="preserve">Poznámka k položce:_x000d_
svislé nebo šikmé (odkloněné), půdorysně přímé nebo zalomené, stěn základových desek ve volných nebo zapažených jámách, rýhách, šachtách, včetně případných vzpěr._x000d_
_x000d_
Položka zahrnuje očištění, vytřídění a uložení bedníciho materiálu. </t>
  </si>
  <si>
    <t>279323511</t>
  </si>
  <si>
    <t>Železobeton základových zdí vodostavební C 30/37 PERMACRETE 90d X0, XC1-4, XD1-2, XF1, XA1-2</t>
  </si>
  <si>
    <t>"hlava štětovnicové stěny" (50,6+26,9)*0,7*1,5</t>
  </si>
  <si>
    <t>"levobřežní stěna" (2,51+18+2)*0,5*2,8</t>
  </si>
  <si>
    <t>"pravobřežní stěna (area dle půdorysu)" 14,5*2,8</t>
  </si>
  <si>
    <t>279351105</t>
  </si>
  <si>
    <t>Bednění stěn základových zdí, oboustranné - zřízení</t>
  </si>
  <si>
    <t>Poznámka k položce:_x000d_
bednění svislé nebo šikmé (odkloněné), půdorysně přímé nebo zalomené základových zdí ve volných nebo zapažených jámách, rýhách, šachtách, včetně případných vzpěr.</t>
  </si>
  <si>
    <t>"levobřežní stěna" (0,5+3,51+18+2+0,5+1,5+17,12+3,13)*3,3</t>
  </si>
  <si>
    <t>"pravobřežní stěna" (1,87+1,32+20+2+0,5+1,5+19,5+0,2+3,17+1,34)*3,3</t>
  </si>
  <si>
    <t>279351106</t>
  </si>
  <si>
    <t>Bednění stěn základových zdí, oboustranné - odstranění</t>
  </si>
  <si>
    <t>919741111</t>
  </si>
  <si>
    <t>Ošetření cementobetonové plochy vodou</t>
  </si>
  <si>
    <t>"levobřežní stěna (area dle půdorysu)" 40*3</t>
  </si>
  <si>
    <t>"pravobřřežní stěna (area dle půdorysu)" 48*3</t>
  </si>
  <si>
    <t>"štětovnice" (50,6+26,9)*0,7*3</t>
  </si>
  <si>
    <t>13442220R</t>
  </si>
  <si>
    <t xml:space="preserve">Štětovnice Larsen jakost S 240 GP  č.III n</t>
  </si>
  <si>
    <t>"štětovnicová stěna dle detailu (hmotnost stěny 155 kg/m2)" (50,6+26,9)*2,5*1,2*155/1000</t>
  </si>
  <si>
    <t>R2.01</t>
  </si>
  <si>
    <t xml:space="preserve">Předvrtání štětovnicové stěny </t>
  </si>
  <si>
    <t>-90041675</t>
  </si>
  <si>
    <t>Předvrtání štětovnicové stěny</t>
  </si>
  <si>
    <t xml:space="preserve">Poznámka k položce:_x000d_
Položka zahrnuje předvrtání štětovnic v horní části jílové vrstvy, uvažováno pro 1/3 štětovnic. </t>
  </si>
  <si>
    <t>Svislé a kompletní konstrukce</t>
  </si>
  <si>
    <t>311361921</t>
  </si>
  <si>
    <t>Výztuž nadzákladových zdí z kompozitních sítí 6/100/100</t>
  </si>
  <si>
    <t>Poznámka k položce:_x000d_
včetně dilatačních prvků</t>
  </si>
  <si>
    <t>"hlava štětovnicové stěny (S1 dle tabulky výztuže)" 445,42/10000</t>
  </si>
  <si>
    <t>311361821</t>
  </si>
  <si>
    <t>Výztuž nadzákladových zdí z betonářské oceli B500B (10 505)</t>
  </si>
  <si>
    <t>"levonbřežní stěna (dle tabulky výztuže)" 4317,39/1000</t>
  </si>
  <si>
    <t>"pravobřežní stěna (dle tabulky výztuže)" 5178,58/1000</t>
  </si>
  <si>
    <t>311361921.1</t>
  </si>
  <si>
    <t>Výztuž nadzákladových zdí ze svařovaných sítí KY 81, drát d 8,0 mm, oko 100 x 100 mm</t>
  </si>
  <si>
    <t>"levobřežní stěna (dle tabulky výztuže)" 858,93/1000</t>
  </si>
  <si>
    <t>"pravobřežní stěna (dle tabulky výztuže)" 944,82/1000</t>
  </si>
  <si>
    <t>317353111</t>
  </si>
  <si>
    <t>Bednění říms zdí a valů - zřízení</t>
  </si>
  <si>
    <t>Poznámka k položce:_x000d_
přímých, zalomených nebo jinak zakřivených</t>
  </si>
  <si>
    <t>"hlava štětovnicové stěny" (1,5+0,7+1,5)*50,6+26,9</t>
  </si>
  <si>
    <t>317353112</t>
  </si>
  <si>
    <t>Bednění říms zdí a valů - odbednění</t>
  </si>
  <si>
    <t>40</t>
  </si>
  <si>
    <t>380932113</t>
  </si>
  <si>
    <t>Vlepení výztuže D 8 mm do vrtu v betonu 2složkovou epoxidovou hmotou</t>
  </si>
  <si>
    <t>m</t>
  </si>
  <si>
    <t>41</t>
  </si>
  <si>
    <t>Poznámka k položce:_x000d_
vyvrtání otvoru v betonu, dvojnásobné vyfouknutí prachu z otvoru, dvojnásobnéprotažení kartáčkem, opět dvojnásobné vyfouknutí, vyplnění otvoru chemickou maltou do 2/3 hloubky otvoru a zasunutí betonářeské oceli. Včetně dodávky chemické malty. Bez dodávky výztuže.</t>
  </si>
  <si>
    <t>"kotvení hlavy štětovnic dle detailu" 0,25*44</t>
  </si>
  <si>
    <t>13285286x</t>
  </si>
  <si>
    <t>Tyč výztužná kompozitní d 8 mm</t>
  </si>
  <si>
    <t xml:space="preserve">m     </t>
  </si>
  <si>
    <t>42</t>
  </si>
  <si>
    <t>"kotvení hlavy štětovnic dle detailu" 0,7*44</t>
  </si>
  <si>
    <t>"prožez" 30,8*0,05</t>
  </si>
  <si>
    <t>93</t>
  </si>
  <si>
    <t>Dokončovací práce inženýrských staveb</t>
  </si>
  <si>
    <t>R2.02</t>
  </si>
  <si>
    <t>Těsnění dilatační spáry bobtnavou a injektážní hadičkou</t>
  </si>
  <si>
    <t>275250120</t>
  </si>
  <si>
    <t xml:space="preserve">Poznámka k položce:_x000d_
Těsnění dilatační spáry bobtnavou a injektážní hadičkou pro těsnění konstrukčních spár ve vodotěsných konstrukcích staveb._x000d_
_x000d_
Uvažováno pro 12 m spáry mezi štětovnicí a opěrnou zdí.  </t>
  </si>
  <si>
    <t>931981021</t>
  </si>
  <si>
    <t>Těsnění pracovní spáry bitumenovým plechem</t>
  </si>
  <si>
    <t>48</t>
  </si>
  <si>
    <t>"levobřežní stěna" (3,5+18+2)*2</t>
  </si>
  <si>
    <t>"pravobřežní stěna" (3,17+20+2)*2</t>
  </si>
  <si>
    <t>94</t>
  </si>
  <si>
    <t>Lešení a stavební výtahy</t>
  </si>
  <si>
    <t>941955002</t>
  </si>
  <si>
    <t>Lešení lehké pomocné, výška podlahy do 1,9 m</t>
  </si>
  <si>
    <t>49</t>
  </si>
  <si>
    <t>"levobřežní stěna" (4+18+2)*1</t>
  </si>
  <si>
    <t>"pravobřežní stěna (area dle půdorysu)" (4+20+2)*1</t>
  </si>
  <si>
    <t>96</t>
  </si>
  <si>
    <t>Bourání konstrukcí</t>
  </si>
  <si>
    <t>961055111</t>
  </si>
  <si>
    <t>Bourání základů železobetonových</t>
  </si>
  <si>
    <t>50</t>
  </si>
  <si>
    <t>Poznámka k položce:_x000d_
nebo vybourání otvorů průžezové plochy přes 4m2 v základech</t>
  </si>
  <si>
    <t>"levobřežní zeď" 18*1*1</t>
  </si>
  <si>
    <t>"pravobřežní zeď" 23,2*1*1</t>
  </si>
  <si>
    <t>"koeficient" (18+23,2)*0,3</t>
  </si>
  <si>
    <t>99</t>
  </si>
  <si>
    <t>Staveništní přesun hmot</t>
  </si>
  <si>
    <t>-1134776041</t>
  </si>
  <si>
    <t>PSV</t>
  </si>
  <si>
    <t>711</t>
  </si>
  <si>
    <t>Izolace proti vodě</t>
  </si>
  <si>
    <t>711131101</t>
  </si>
  <si>
    <t>Provedení izolace proti vlhkosti na ploše vodorovné, asfaltovými pásy na sucho</t>
  </si>
  <si>
    <t>52</t>
  </si>
  <si>
    <t>"kluzná vrstva podkladní beton - deska dle TZ"</t>
  </si>
  <si>
    <t>"levobřežní stěna (area dle půdorysu)" 40</t>
  </si>
  <si>
    <t>"pravobřežní stěna (area dle půvorysu)" 47,9</t>
  </si>
  <si>
    <t>"koeficient druhá vrstva" (40+47,9)*1</t>
  </si>
  <si>
    <t>713191100</t>
  </si>
  <si>
    <t>Položení separační fólie včetně dodávky PE fólie</t>
  </si>
  <si>
    <t>53</t>
  </si>
  <si>
    <t>62832132R</t>
  </si>
  <si>
    <t>Pás asfaltový oxidovaný BITAGIT 35 mineral, natavovací</t>
  </si>
  <si>
    <t>54</t>
  </si>
  <si>
    <t>"koeficient přeložení a prořez" izolace*0,15</t>
  </si>
  <si>
    <t>998711101</t>
  </si>
  <si>
    <t>Přesun hmot pro izolace proti vodě, výšky do 6 m</t>
  </si>
  <si>
    <t>55</t>
  </si>
  <si>
    <t>Poznámka k položce:_x000d_
50 m vodorovně měřeno od těžiště půdorysné plochy skládky do těžiště půdorysné plochy objektu</t>
  </si>
  <si>
    <t>"hmotnost položky č. xxx" 0,003</t>
  </si>
  <si>
    <t>"hmotnost položky č. xxxx" 0,869</t>
  </si>
  <si>
    <t>D96</t>
  </si>
  <si>
    <t>Přesuny suti a vybouraných hmot</t>
  </si>
  <si>
    <t>979012112</t>
  </si>
  <si>
    <t>Svislá doprava suti na výšku do 3,5 m</t>
  </si>
  <si>
    <t>56</t>
  </si>
  <si>
    <t>Poznámka k položce:_x000d_
s popřípadným naložením do dopravního zařízení, s vyprázdněním dopravního zařízení na hromadu nebo na do dopravního prostředku, vč. příplatku za každých i započatých 3,5 m výšky nad 3,5 m.</t>
  </si>
  <si>
    <t>sut*1,87</t>
  </si>
  <si>
    <t>979081111</t>
  </si>
  <si>
    <t>Odvoz suti a vybour. hmot na skládku do 1 km</t>
  </si>
  <si>
    <t>57</t>
  </si>
  <si>
    <t xml:space="preserve">Poznámka k položce:_x000d_
Včetně naložení na dopravní prostředek a složení na skládku, bez poplatku na skládku. </t>
  </si>
  <si>
    <t>sut * 1,87</t>
  </si>
  <si>
    <t>979081121</t>
  </si>
  <si>
    <t>Příplatek k odvozu za každý další 1 km</t>
  </si>
  <si>
    <t>58</t>
  </si>
  <si>
    <t>Poznámka k položce:_x000d_
Uvažováno se skládkou v JIhlavě.</t>
  </si>
  <si>
    <t>sut*1,87*15</t>
  </si>
  <si>
    <t>43</t>
  </si>
  <si>
    <t>979999979</t>
  </si>
  <si>
    <t>Poplatek za recyklaci, beton silně vyztužený, kusovost do 1600 cm2 (skup.170101)</t>
  </si>
  <si>
    <t>59</t>
  </si>
  <si>
    <t>pl_teren</t>
  </si>
  <si>
    <t>Uvedení do původního stavu - plocha</t>
  </si>
  <si>
    <t>17,85</t>
  </si>
  <si>
    <t>skladka</t>
  </si>
  <si>
    <t>Objem zeminy na skládku</t>
  </si>
  <si>
    <t>13,23</t>
  </si>
  <si>
    <t>Objem výkopu</t>
  </si>
  <si>
    <t>35,28</t>
  </si>
  <si>
    <t>zasyp</t>
  </si>
  <si>
    <t>22,05</t>
  </si>
  <si>
    <t>SO-03 - Most přes náhon</t>
  </si>
  <si>
    <t>122251402</t>
  </si>
  <si>
    <t>Vykopávky v zemníku na suchu v hornině třídy těžitelnosti I skupiny 3 objem do 50 m3 strojně</t>
  </si>
  <si>
    <t>-257196034</t>
  </si>
  <si>
    <t>Vykopávky v zemnících na suchu strojně zapažených i nezapažených v hornině třídy těžitelnosti I skupiny 3 přes 20 do 50 m3</t>
  </si>
  <si>
    <t>Poznámka k položce:_x000d_
Položka zahrnuje výkop pro založení betonové paty. _x000d_
_x000d_
Dále jsou započteny i náklady na přehození výkopku na vzdálenost do 3 m nebo naložení na dopravní prostředek.</t>
  </si>
  <si>
    <t>"výkopy na základové patky; 2*(délka*plocha z půdorysu)" 2*(3,5*5,04)</t>
  </si>
  <si>
    <t>-272877109</t>
  </si>
  <si>
    <t>-1675315338</t>
  </si>
  <si>
    <t>vykop-zasyp</t>
  </si>
  <si>
    <t>-1078903720</t>
  </si>
  <si>
    <t>skladka*30</t>
  </si>
  <si>
    <t>167151101</t>
  </si>
  <si>
    <t>Nakládání výkopku z hornin třídy těžitelnosti I skupiny 1 až 3 do 100 m3</t>
  </si>
  <si>
    <t>-898757247</t>
  </si>
  <si>
    <t>Nakládání, skládání a překládání neulehlého výkopku nebo sypaniny strojně nakládání, množství do 100 m3, z horniny třídy těžitelnosti I, skupiny 1 až 3</t>
  </si>
  <si>
    <t>171151103</t>
  </si>
  <si>
    <t>Uložení sypaniny z hornin soudržných do násypů zhutněných strojně</t>
  </si>
  <si>
    <t>-1083925971</t>
  </si>
  <si>
    <t>Uložení sypanin do násypů strojně s rozprostřením sypaniny ve vrstvách a s hrubým urovnáním zhutněných z hornin soudržných jakékoliv třídy těžitelnosti</t>
  </si>
  <si>
    <t>"zpětný zásyp, plocha odečtená z řezu*šířka*2" 3,15*3,5*2</t>
  </si>
  <si>
    <t>171152501</t>
  </si>
  <si>
    <t>Zhutnění podloží z hornin soudržných nebo nesoudržných pod násypy</t>
  </si>
  <si>
    <t>-1645043722</t>
  </si>
  <si>
    <t>Zhutnění podloží pod násypy z rostlé horniny třídy těžitelnosti I a II, skupiny 1 až 4 z hornin soudružných a nesoudržných</t>
  </si>
  <si>
    <t>"zhutnění podloží" 2*1,6*3,5</t>
  </si>
  <si>
    <t>181351003</t>
  </si>
  <si>
    <t>Rozprostření ornice tl vrstvy do 200 mm pl do 100 m2 v rovině nebo ve svahu do 1:5 strojně</t>
  </si>
  <si>
    <t>-14580150</t>
  </si>
  <si>
    <t>Rozprostření a urovnání ornice v rovině nebo ve svahu sklonu do 1:5 strojně při souvislé ploše do 100 m2, tl. vrstvy do 200 mm</t>
  </si>
  <si>
    <t>"ornice výkopů" 2*2,55*3,5</t>
  </si>
  <si>
    <t>1708072891</t>
  </si>
  <si>
    <t>1872881065</t>
  </si>
  <si>
    <t>17,85*0,02 'Přepočtené koeficientem množství</t>
  </si>
  <si>
    <t>273321118</t>
  </si>
  <si>
    <t>Základové desky mostních konstrukcí ze ŽB C 30/37</t>
  </si>
  <si>
    <t>679547038</t>
  </si>
  <si>
    <t>Základové konstrukce z betonu železového desky ve výkopu nebo na hlavách pilot C 30/37</t>
  </si>
  <si>
    <t>"monolitická pata opěry" 2*(1,5*0,4*3,5)</t>
  </si>
  <si>
    <t>274326131</t>
  </si>
  <si>
    <t>Základové pasy z ŽB se zvýšenými nároky na prostředí tř. C 30/37</t>
  </si>
  <si>
    <t>1482369183</t>
  </si>
  <si>
    <t>Základy z betonu železového pasy z betonu se zvýšenými nároky na prostředí tř. C 30/37</t>
  </si>
  <si>
    <t>"železobetonový věnec" 2*(0,2*0,2*3,5)</t>
  </si>
  <si>
    <t>279113152</t>
  </si>
  <si>
    <t>Základová zeď tl přes 150 do 200 mm z tvárnic ztraceného bednění včetně výplně z betonu tř. C 25/30</t>
  </si>
  <si>
    <t>991119002</t>
  </si>
  <si>
    <t>Základové zdi z tvárnic ztraceného bednění včetně výplně z betonu bez zvláštních nároků na vliv prostředí třídy C 25/30, tloušťky zdiva přes 150 do 200 mm</t>
  </si>
  <si>
    <t>"poslední řada pilířů" 4*(0,2*0,25)</t>
  </si>
  <si>
    <t>279113156</t>
  </si>
  <si>
    <t>Základová zeď tl přes 400 do 500 mm z tvárnic ztraceného bednění včetně výplně z betonu tř. C 25/30</t>
  </si>
  <si>
    <t>342348889</t>
  </si>
  <si>
    <t>Základové zdi z tvárnic ztraceného bednění včetně výplně z betonu bez zvláštních nároků na vliv prostředí třídy C 25/30, tloušťky zdiva přes 400 do 500 mm</t>
  </si>
  <si>
    <t xml:space="preserve">Poznámka k položce:_x000d_
Položka zahrnuje vyzdění ztraceného bednění, včetně vylití betonem. </t>
  </si>
  <si>
    <t>"pilíře" 4*(0,5*1,0)</t>
  </si>
  <si>
    <t>423174611</t>
  </si>
  <si>
    <t>Montáž spřažené OK s 2 nosníky s příčníky š přes 2,4 do 4,2 m, v přes 3 do 3,6 m most o 1 poli rozpětí do 13 m</t>
  </si>
  <si>
    <t>-1403259818</t>
  </si>
  <si>
    <t>Montáž spřažené ocelové konstrukce s dvěma hlavními nosníky s příčníky šířky přes 2,4 do 4,2 m, výšky přes 3 do 3,6 m mostu o jednom poli, rozpětí pole do 13 m</t>
  </si>
  <si>
    <t>2,923+1,357</t>
  </si>
  <si>
    <t>13010964</t>
  </si>
  <si>
    <t>ocel profilová jakost S235JR (11 375) průřez HEA 240</t>
  </si>
  <si>
    <t>453040123</t>
  </si>
  <si>
    <t>13010752</t>
  </si>
  <si>
    <t>ocel profilová jakost S235JR (11 375) průřez IPE 200</t>
  </si>
  <si>
    <t>1917085099</t>
  </si>
  <si>
    <t>R3.01</t>
  </si>
  <si>
    <t>Dřevěná mostovka z hranolů 200/200</t>
  </si>
  <si>
    <t>-1676490529</t>
  </si>
  <si>
    <t>Dřevěné deskové mostní nosné konstrukce mostovka z hranolů měkkých</t>
  </si>
  <si>
    <t>"dřevěné trámy" 0,2*2,5*8,0</t>
  </si>
  <si>
    <t>451315117</t>
  </si>
  <si>
    <t>Podkladní nebo výplňová vrstva z betonu C 25/30 tl do 100 mm</t>
  </si>
  <si>
    <t>1066408869</t>
  </si>
  <si>
    <t>Podkladní a výplňové vrstvy z betonu prostého tloušťky do 100 mm, z betonu C 25/30</t>
  </si>
  <si>
    <t>"podkladní beton" 2*(1,6*0,1*3,5)</t>
  </si>
  <si>
    <t>463211153</t>
  </si>
  <si>
    <t>Rovnanina objemu přes 3 m3 z lomového kamene tříděného hmotnosti přes 200 do 500 kg s urovnáním líce</t>
  </si>
  <si>
    <t>-1506189259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</si>
  <si>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</si>
  <si>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"opevnění svahu břehu" 2*(3,5*2,5*0,2)</t>
  </si>
  <si>
    <t>R3.02</t>
  </si>
  <si>
    <t>Zábradlí ze dřevěných trámu 120/120</t>
  </si>
  <si>
    <t>-2057012104</t>
  </si>
  <si>
    <t>Poznámka k položce:_x000d_
Položka zahrnuje dřevěné trámy 120/120 se sloupky ztuženě vzpěrou. _x000d_
_x000d_
Součástí položky je vodící trám u sloupků zábradlí zajišťující přímý směr vozidla.</t>
  </si>
  <si>
    <t>R3.03</t>
  </si>
  <si>
    <t>Kotvící prvky</t>
  </si>
  <si>
    <t>708284614</t>
  </si>
  <si>
    <t>828185559</t>
  </si>
  <si>
    <t>(vykop-zasyp)*2,1</t>
  </si>
  <si>
    <t>R3.04</t>
  </si>
  <si>
    <t>Zajímkování náhonu</t>
  </si>
  <si>
    <t>-1752287174</t>
  </si>
  <si>
    <t>Poznámka k položce:_x000d_
Převedení vody a čerpání v rozsahu nezbytně nutném pro realizaci mostku</t>
  </si>
  <si>
    <t>-966219662</t>
  </si>
  <si>
    <t>keř_pl</t>
  </si>
  <si>
    <t>Keře ke kácení (plocha)</t>
  </si>
  <si>
    <t>627</t>
  </si>
  <si>
    <t>strom_ks</t>
  </si>
  <si>
    <t>Strom ke kácení (KS)</t>
  </si>
  <si>
    <t>ks</t>
  </si>
  <si>
    <t>SO-04 - Kácení dřevin a náhradní výsadba</t>
  </si>
  <si>
    <t>111209111</t>
  </si>
  <si>
    <t>Spálení proutí a klestu</t>
  </si>
  <si>
    <t>-1555359607</t>
  </si>
  <si>
    <t>Spálení proutí, klestu z prořezávek a odstraněných křovin pro jakoukoliv dřevinu</t>
  </si>
  <si>
    <t>111251103</t>
  </si>
  <si>
    <t>Odstranění křovin a stromů průměru kmene do 100 mm i s kořeny sklonu terénu do 1:5 z celkové plochy přes 500 m2 strojně</t>
  </si>
  <si>
    <t>1680643442</t>
  </si>
  <si>
    <t>Odstranění křovin a stromů s odstraněním kořenů strojně průměru kmene do 100 mm v rovině nebo ve svahu sklonu terénu do 1:5, při celkové ploše přes 500 m2</t>
  </si>
  <si>
    <t>112101104</t>
  </si>
  <si>
    <t>Odstranění stromů s odřezáním kmene a s odvětvením listnatých, průměru kmene přes 700 do 900 mm</t>
  </si>
  <si>
    <t>-1455766612</t>
  </si>
  <si>
    <t>112111111</t>
  </si>
  <si>
    <t>Spálení větví všech druhů stromů</t>
  </si>
  <si>
    <t>926876548</t>
  </si>
  <si>
    <t>Spálení větví stromů všech druhů stromů o průměru kmene přes 0,10 m na hromadách</t>
  </si>
  <si>
    <t>112251104</t>
  </si>
  <si>
    <t>Odstranění pařezů strojně s jejich vykopáním nebo vytrháním průměru přes 700 do 900 mm</t>
  </si>
  <si>
    <t>-1695681046</t>
  </si>
  <si>
    <t>174251204</t>
  </si>
  <si>
    <t>Zásyp jam po pařezech strojně výkopkem z horniny získané při dobývání pařezů s hrubým urovnáním povrchu zasypávky průměru pařezu přes 700 do 900 mm</t>
  </si>
  <si>
    <t>1309762396</t>
  </si>
  <si>
    <t>183101114</t>
  </si>
  <si>
    <t>Hloubení jamek bez výměny půdy zeminy skupiny 1 až 4 obj přes 0,05 do 0,125 m3 v rovině a svahu do 1:5</t>
  </si>
  <si>
    <t>500258994</t>
  </si>
  <si>
    <t>Hloubení jamek pro vysazování rostlin v zemině skupiny 1 až 4 bez výměny půdy v rovině nebo na svahu do 1:5, objemu přes 0,05 do 0,125 m3</t>
  </si>
  <si>
    <t>183101121</t>
  </si>
  <si>
    <t>Hloubení jamek bez výměny půdy zeminy skupiny 1 až 4 obj přes 0,4 do 1 m3 v rovině a svahu do 1:5</t>
  </si>
  <si>
    <t>-1823980181</t>
  </si>
  <si>
    <t>Hloubení jamek pro vysazování rostlin v zemině skupiny 1 až 4 bez výměny půdy v rovině nebo na svahu do 1:5, objemu přes 0,40 do 1,00 m3</t>
  </si>
  <si>
    <t>184102114</t>
  </si>
  <si>
    <t>Výsadba dřeviny s balem D přes 0,4 do 0,5 m do jamky se zalitím v rovině a svahu do 1:5</t>
  </si>
  <si>
    <t>-869434668</t>
  </si>
  <si>
    <t>Výsadba dřeviny s balem do předem vyhloubené jamky se zalitím v rovině nebo na svahu do 1:5, při průměru balu přes 400 do 500 mm</t>
  </si>
  <si>
    <t>M4.01</t>
  </si>
  <si>
    <t>Javor klen/Acer pseudoplatanus/</t>
  </si>
  <si>
    <t>-2069119921</t>
  </si>
  <si>
    <t>Poznámka k položce:_x000d_
U výsadby se musí jednat o krytokořenné poodrostky výšky 80-120cm.</t>
  </si>
  <si>
    <t>M4.02</t>
  </si>
  <si>
    <t>Lípa srdčitá /Tilia cordata/</t>
  </si>
  <si>
    <t>1063319176</t>
  </si>
  <si>
    <t>184102211</t>
  </si>
  <si>
    <t>Výsadba keře bez balu v do 1 m do jamky se zalitím v rovině a svahu do 1:5</t>
  </si>
  <si>
    <t>1615244794</t>
  </si>
  <si>
    <t>Výsadba keře bez balu do předem vyhloubené jamky se zalitím v rovině nebo na svahu do 1:5 výšky do 1 m v terénu</t>
  </si>
  <si>
    <t>M4.03</t>
  </si>
  <si>
    <t>Kalina obecná /Viburnum opulus/</t>
  </si>
  <si>
    <t>537980884</t>
  </si>
  <si>
    <t>alina obecná (Viburnum opulus)</t>
  </si>
  <si>
    <t>M4.04</t>
  </si>
  <si>
    <t>Svída krvavá /Swida sanguinea/</t>
  </si>
  <si>
    <t>kudś</t>
  </si>
  <si>
    <t>2059302136</t>
  </si>
  <si>
    <t>184215132</t>
  </si>
  <si>
    <t>Ukotvení kmene dřevin v rovině nebo na svahu do 1:5 třemi kůly D do 0,1 m dl přes 1 do 2 m</t>
  </si>
  <si>
    <t>1477214542</t>
  </si>
  <si>
    <t>Ukotvení dřeviny kůly v rovině nebo na svahu do 1:5 třemi kůly, délky přes 1 do 2 m</t>
  </si>
  <si>
    <t>60591253</t>
  </si>
  <si>
    <t>kůl vyvazovací dřevěný impregnovaný D 8cm dl 2m</t>
  </si>
  <si>
    <t>771474705</t>
  </si>
  <si>
    <t>4*3 'Přepočtené koeficientem množství</t>
  </si>
  <si>
    <t>60591320</t>
  </si>
  <si>
    <t>kulatina odkorněná D 7-15cm do dl 5m</t>
  </si>
  <si>
    <t>1042942443</t>
  </si>
  <si>
    <t>184401111</t>
  </si>
  <si>
    <t>Příprava dřevin k přesazení bez výměny půdy s vyhnojením s balem D přes 0,6 do 0,8 m v rovině a svahu do 1:5</t>
  </si>
  <si>
    <t>-335000929</t>
  </si>
  <si>
    <t>Příprava dřeviny k přesazení v rovině nebo na svahu do 1:5 s balem, při průměru balu přes 0,6 do 0,8 m</t>
  </si>
  <si>
    <t>R4.01</t>
  </si>
  <si>
    <t>Zřízení a odstranění ochrany stromů při stavební činnosti</t>
  </si>
  <si>
    <t>1810283269</t>
  </si>
  <si>
    <t>SEZNAM FIGUR</t>
  </si>
  <si>
    <t>Výměra</t>
  </si>
  <si>
    <t>Použití figury:</t>
  </si>
  <si>
    <t>Objem původního jezového tělesa</t>
  </si>
  <si>
    <t>Plocha nadjezí</t>
  </si>
  <si>
    <t>Objem původní přelivné hrany</t>
  </si>
  <si>
    <t>Rozebrání návodního líce - objem</t>
  </si>
  <si>
    <t>Rozebrání přelivné plochy - objem</t>
  </si>
  <si>
    <t>Plocha vstupní tůně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</si>
</sst>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113316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Jihlava, ř. km 126,193, Konvalinkův jez, Luka n. J., migrační zprůchodnění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23. 5. 2024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>Seifertová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'SO-00 - VRN'!J30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'SO-00 - VRN'!P123</f>
        <v>0</v>
      </c>
      <c r="AV95" s="128">
        <f>'SO-00 - VRN'!J33</f>
        <v>0</v>
      </c>
      <c r="AW95" s="128">
        <f>'SO-00 - VRN'!J34</f>
        <v>0</v>
      </c>
      <c r="AX95" s="128">
        <f>'SO-00 - VRN'!J35</f>
        <v>0</v>
      </c>
      <c r="AY95" s="128">
        <f>'SO-00 - VRN'!J36</f>
        <v>0</v>
      </c>
      <c r="AZ95" s="128">
        <f>'SO-00 - VRN'!F33</f>
        <v>0</v>
      </c>
      <c r="BA95" s="128">
        <f>'SO-00 - VRN'!F34</f>
        <v>0</v>
      </c>
      <c r="BB95" s="128">
        <f>'SO-00 - VRN'!F35</f>
        <v>0</v>
      </c>
      <c r="BC95" s="128">
        <f>'SO-00 - VRN'!F36</f>
        <v>0</v>
      </c>
      <c r="BD95" s="130">
        <f>'SO-00 - VRN'!F37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119" t="s">
        <v>78</v>
      </c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'SO-01 - Balvanitý skluz'!J30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81</v>
      </c>
      <c r="AR96" s="126"/>
      <c r="AS96" s="127">
        <v>0</v>
      </c>
      <c r="AT96" s="128">
        <f>ROUND(SUM(AV96:AW96),2)</f>
        <v>0</v>
      </c>
      <c r="AU96" s="129">
        <f>'SO-01 - Balvanitý skluz'!P124</f>
        <v>0</v>
      </c>
      <c r="AV96" s="128">
        <f>'SO-01 - Balvanitý skluz'!J33</f>
        <v>0</v>
      </c>
      <c r="AW96" s="128">
        <f>'SO-01 - Balvanitý skluz'!J34</f>
        <v>0</v>
      </c>
      <c r="AX96" s="128">
        <f>'SO-01 - Balvanitý skluz'!J35</f>
        <v>0</v>
      </c>
      <c r="AY96" s="128">
        <f>'SO-01 - Balvanitý skluz'!J36</f>
        <v>0</v>
      </c>
      <c r="AZ96" s="128">
        <f>'SO-01 - Balvanitý skluz'!F33</f>
        <v>0</v>
      </c>
      <c r="BA96" s="128">
        <f>'SO-01 - Balvanitý skluz'!F34</f>
        <v>0</v>
      </c>
      <c r="BB96" s="128">
        <f>'SO-01 - Balvanitý skluz'!F35</f>
        <v>0</v>
      </c>
      <c r="BC96" s="128">
        <f>'SO-01 - Balvanitý skluz'!F36</f>
        <v>0</v>
      </c>
      <c r="BD96" s="130">
        <f>'SO-01 - Balvanitý skluz'!F37</f>
        <v>0</v>
      </c>
      <c r="BE96" s="7"/>
      <c r="BT96" s="131" t="s">
        <v>82</v>
      </c>
      <c r="BV96" s="131" t="s">
        <v>76</v>
      </c>
      <c r="BW96" s="131" t="s">
        <v>87</v>
      </c>
      <c r="BX96" s="131" t="s">
        <v>5</v>
      </c>
      <c r="CL96" s="131" t="s">
        <v>1</v>
      </c>
      <c r="CM96" s="131" t="s">
        <v>84</v>
      </c>
    </row>
    <row r="97" s="7" customFormat="1" ht="16.5" customHeight="1">
      <c r="A97" s="119" t="s">
        <v>78</v>
      </c>
      <c r="B97" s="120"/>
      <c r="C97" s="121"/>
      <c r="D97" s="122" t="s">
        <v>88</v>
      </c>
      <c r="E97" s="122"/>
      <c r="F97" s="122"/>
      <c r="G97" s="122"/>
      <c r="H97" s="122"/>
      <c r="I97" s="123"/>
      <c r="J97" s="122" t="s">
        <v>89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'SO-02 - Opěrné ŽB a štěto...'!J30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81</v>
      </c>
      <c r="AR97" s="126"/>
      <c r="AS97" s="127">
        <v>0</v>
      </c>
      <c r="AT97" s="128">
        <f>ROUND(SUM(AV97:AW97),2)</f>
        <v>0</v>
      </c>
      <c r="AU97" s="129">
        <f>'SO-02 - Opěrné ŽB a štěto...'!P129</f>
        <v>0</v>
      </c>
      <c r="AV97" s="128">
        <f>'SO-02 - Opěrné ŽB a štěto...'!J33</f>
        <v>0</v>
      </c>
      <c r="AW97" s="128">
        <f>'SO-02 - Opěrné ŽB a štěto...'!J34</f>
        <v>0</v>
      </c>
      <c r="AX97" s="128">
        <f>'SO-02 - Opěrné ŽB a štěto...'!J35</f>
        <v>0</v>
      </c>
      <c r="AY97" s="128">
        <f>'SO-02 - Opěrné ŽB a štěto...'!J36</f>
        <v>0</v>
      </c>
      <c r="AZ97" s="128">
        <f>'SO-02 - Opěrné ŽB a štěto...'!F33</f>
        <v>0</v>
      </c>
      <c r="BA97" s="128">
        <f>'SO-02 - Opěrné ŽB a štěto...'!F34</f>
        <v>0</v>
      </c>
      <c r="BB97" s="128">
        <f>'SO-02 - Opěrné ŽB a štěto...'!F35</f>
        <v>0</v>
      </c>
      <c r="BC97" s="128">
        <f>'SO-02 - Opěrné ŽB a štěto...'!F36</f>
        <v>0</v>
      </c>
      <c r="BD97" s="130">
        <f>'SO-02 - Opěrné ŽB a štěto...'!F37</f>
        <v>0</v>
      </c>
      <c r="BE97" s="7"/>
      <c r="BT97" s="131" t="s">
        <v>82</v>
      </c>
      <c r="BV97" s="131" t="s">
        <v>76</v>
      </c>
      <c r="BW97" s="131" t="s">
        <v>90</v>
      </c>
      <c r="BX97" s="131" t="s">
        <v>5</v>
      </c>
      <c r="CL97" s="131" t="s">
        <v>1</v>
      </c>
      <c r="CM97" s="131" t="s">
        <v>84</v>
      </c>
    </row>
    <row r="98" s="7" customFormat="1" ht="16.5" customHeight="1">
      <c r="A98" s="119" t="s">
        <v>78</v>
      </c>
      <c r="B98" s="120"/>
      <c r="C98" s="121"/>
      <c r="D98" s="122" t="s">
        <v>91</v>
      </c>
      <c r="E98" s="122"/>
      <c r="F98" s="122"/>
      <c r="G98" s="122"/>
      <c r="H98" s="122"/>
      <c r="I98" s="123"/>
      <c r="J98" s="122" t="s">
        <v>92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'SO-03 - Most přes náhon'!J30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81</v>
      </c>
      <c r="AR98" s="126"/>
      <c r="AS98" s="127">
        <v>0</v>
      </c>
      <c r="AT98" s="128">
        <f>ROUND(SUM(AV98:AW98),2)</f>
        <v>0</v>
      </c>
      <c r="AU98" s="129">
        <f>'SO-03 - Most přes náhon'!P122</f>
        <v>0</v>
      </c>
      <c r="AV98" s="128">
        <f>'SO-03 - Most přes náhon'!J33</f>
        <v>0</v>
      </c>
      <c r="AW98" s="128">
        <f>'SO-03 - Most přes náhon'!J34</f>
        <v>0</v>
      </c>
      <c r="AX98" s="128">
        <f>'SO-03 - Most přes náhon'!J35</f>
        <v>0</v>
      </c>
      <c r="AY98" s="128">
        <f>'SO-03 - Most přes náhon'!J36</f>
        <v>0</v>
      </c>
      <c r="AZ98" s="128">
        <f>'SO-03 - Most přes náhon'!F33</f>
        <v>0</v>
      </c>
      <c r="BA98" s="128">
        <f>'SO-03 - Most přes náhon'!F34</f>
        <v>0</v>
      </c>
      <c r="BB98" s="128">
        <f>'SO-03 - Most přes náhon'!F35</f>
        <v>0</v>
      </c>
      <c r="BC98" s="128">
        <f>'SO-03 - Most přes náhon'!F36</f>
        <v>0</v>
      </c>
      <c r="BD98" s="130">
        <f>'SO-03 - Most přes náhon'!F37</f>
        <v>0</v>
      </c>
      <c r="BE98" s="7"/>
      <c r="BT98" s="131" t="s">
        <v>82</v>
      </c>
      <c r="BV98" s="131" t="s">
        <v>76</v>
      </c>
      <c r="BW98" s="131" t="s">
        <v>93</v>
      </c>
      <c r="BX98" s="131" t="s">
        <v>5</v>
      </c>
      <c r="CL98" s="131" t="s">
        <v>1</v>
      </c>
      <c r="CM98" s="131" t="s">
        <v>84</v>
      </c>
    </row>
    <row r="99" s="7" customFormat="1" ht="16.5" customHeight="1">
      <c r="A99" s="119" t="s">
        <v>78</v>
      </c>
      <c r="B99" s="120"/>
      <c r="C99" s="121"/>
      <c r="D99" s="122" t="s">
        <v>94</v>
      </c>
      <c r="E99" s="122"/>
      <c r="F99" s="122"/>
      <c r="G99" s="122"/>
      <c r="H99" s="122"/>
      <c r="I99" s="123"/>
      <c r="J99" s="122" t="s">
        <v>95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'SO-04 - Kácení dřevin a n...'!J30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81</v>
      </c>
      <c r="AR99" s="126"/>
      <c r="AS99" s="132">
        <v>0</v>
      </c>
      <c r="AT99" s="133">
        <f>ROUND(SUM(AV99:AW99),2)</f>
        <v>0</v>
      </c>
      <c r="AU99" s="134">
        <f>'SO-04 - Kácení dřevin a n...'!P118</f>
        <v>0</v>
      </c>
      <c r="AV99" s="133">
        <f>'SO-04 - Kácení dřevin a n...'!J33</f>
        <v>0</v>
      </c>
      <c r="AW99" s="133">
        <f>'SO-04 - Kácení dřevin a n...'!J34</f>
        <v>0</v>
      </c>
      <c r="AX99" s="133">
        <f>'SO-04 - Kácení dřevin a n...'!J35</f>
        <v>0</v>
      </c>
      <c r="AY99" s="133">
        <f>'SO-04 - Kácení dřevin a n...'!J36</f>
        <v>0</v>
      </c>
      <c r="AZ99" s="133">
        <f>'SO-04 - Kácení dřevin a n...'!F33</f>
        <v>0</v>
      </c>
      <c r="BA99" s="133">
        <f>'SO-04 - Kácení dřevin a n...'!F34</f>
        <v>0</v>
      </c>
      <c r="BB99" s="133">
        <f>'SO-04 - Kácení dřevin a n...'!F35</f>
        <v>0</v>
      </c>
      <c r="BC99" s="133">
        <f>'SO-04 - Kácení dřevin a n...'!F36</f>
        <v>0</v>
      </c>
      <c r="BD99" s="135">
        <f>'SO-04 - Kácení dřevin a n...'!F37</f>
        <v>0</v>
      </c>
      <c r="BE99" s="7"/>
      <c r="BT99" s="131" t="s">
        <v>82</v>
      </c>
      <c r="BV99" s="131" t="s">
        <v>76</v>
      </c>
      <c r="BW99" s="131" t="s">
        <v>96</v>
      </c>
      <c r="BX99" s="131" t="s">
        <v>5</v>
      </c>
      <c r="CL99" s="131" t="s">
        <v>1</v>
      </c>
      <c r="CM99" s="131" t="s">
        <v>84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SBryvHkyIrj6/8KkU2QUDSooNTTajojm+W1F+v63moNTst1i/5tahRIKOh9YAj+qjFiXTZzN8khlLBliwXxxAQ==" hashValue="YIpmlSdAkJsZdk0QoiAfefv5EucPspiL68SgOVoPsbsDGjccWBREjohRVMByPHnbV2ULODAj3+mjgZUhZWdyow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-00 - VRN'!C2" display="/"/>
    <hyperlink ref="A96" location="'SO-01 - Balvanitý skluz'!C2" display="/"/>
    <hyperlink ref="A97" location="'SO-02 - Opěrné ŽB a štěto...'!C2" display="/"/>
    <hyperlink ref="A98" location="'SO-03 - Most přes náhon'!C2" display="/"/>
    <hyperlink ref="A99" location="'SO-04 - Kácení dřevin a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Jihlava, ř. km 126,193, Konvalinkův jez, Luka n. J., migrační zprůchodnění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32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ROUND((SUM(BE123:BE170)),  2)</f>
        <v>0</v>
      </c>
      <c r="G33" s="38"/>
      <c r="H33" s="38"/>
      <c r="I33" s="155">
        <v>0.20999999999999999</v>
      </c>
      <c r="J33" s="154">
        <f>ROUND(((SUM(BE123:BE170))*I33),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ROUND((SUM(BF123:BF170)),  2)</f>
        <v>0</v>
      </c>
      <c r="G34" s="38"/>
      <c r="H34" s="38"/>
      <c r="I34" s="155">
        <v>0.12</v>
      </c>
      <c r="J34" s="154">
        <f>ROUND(((SUM(BF123:BF170))*I34),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ROUND((SUM(BG123:BG170)),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ROUND((SUM(BH123:BH170)),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ROUND((SUM(BI123:BI170)),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Jihlava, ř. km 126,193, Konvalinkův jez, Luka n. J., migrační zprůchodnění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SO-00 -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>Seifertová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107</v>
      </c>
      <c r="E99" s="182"/>
      <c r="F99" s="182"/>
      <c r="G99" s="182"/>
      <c r="H99" s="182"/>
      <c r="I99" s="182"/>
      <c r="J99" s="183">
        <f>J130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108</v>
      </c>
      <c r="E100" s="188"/>
      <c r="F100" s="188"/>
      <c r="G100" s="188"/>
      <c r="H100" s="188"/>
      <c r="I100" s="188"/>
      <c r="J100" s="189">
        <f>J132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109</v>
      </c>
      <c r="E101" s="188"/>
      <c r="F101" s="188"/>
      <c r="G101" s="188"/>
      <c r="H101" s="188"/>
      <c r="I101" s="188"/>
      <c r="J101" s="189">
        <f>J150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110</v>
      </c>
      <c r="E102" s="188"/>
      <c r="F102" s="188"/>
      <c r="G102" s="188"/>
      <c r="H102" s="188"/>
      <c r="I102" s="188"/>
      <c r="J102" s="189">
        <f>J160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111</v>
      </c>
      <c r="E103" s="188"/>
      <c r="F103" s="188"/>
      <c r="G103" s="188"/>
      <c r="H103" s="188"/>
      <c r="I103" s="188"/>
      <c r="J103" s="189">
        <f>J167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74" t="str">
        <f>E7</f>
        <v>Jihlava, ř. km 126,193, Konvalinkův jez, Luka n. J., migrační zprůchodnění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98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SO-00 - VRN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23. 5. 2024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29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IF(E18="","",E18)</f>
        <v>Vyplň údaj</v>
      </c>
      <c r="G120" s="40"/>
      <c r="H120" s="40"/>
      <c r="I120" s="32" t="s">
        <v>31</v>
      </c>
      <c r="J120" s="36" t="str">
        <f>E24</f>
        <v>Seifertová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113</v>
      </c>
      <c r="D122" s="194" t="s">
        <v>59</v>
      </c>
      <c r="E122" s="194" t="s">
        <v>55</v>
      </c>
      <c r="F122" s="194" t="s">
        <v>56</v>
      </c>
      <c r="G122" s="194" t="s">
        <v>114</v>
      </c>
      <c r="H122" s="194" t="s">
        <v>115</v>
      </c>
      <c r="I122" s="194" t="s">
        <v>116</v>
      </c>
      <c r="J122" s="194" t="s">
        <v>102</v>
      </c>
      <c r="K122" s="195" t="s">
        <v>117</v>
      </c>
      <c r="L122" s="196"/>
      <c r="M122" s="100" t="s">
        <v>1</v>
      </c>
      <c r="N122" s="101" t="s">
        <v>38</v>
      </c>
      <c r="O122" s="101" t="s">
        <v>118</v>
      </c>
      <c r="P122" s="101" t="s">
        <v>119</v>
      </c>
      <c r="Q122" s="101" t="s">
        <v>120</v>
      </c>
      <c r="R122" s="101" t="s">
        <v>121</v>
      </c>
      <c r="S122" s="101" t="s">
        <v>122</v>
      </c>
      <c r="T122" s="102" t="s">
        <v>123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124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P124+P130</f>
        <v>0</v>
      </c>
      <c r="Q123" s="104"/>
      <c r="R123" s="199">
        <f>R124+R130</f>
        <v>0.045000000000000005</v>
      </c>
      <c r="S123" s="104"/>
      <c r="T123" s="200">
        <f>T124+T130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73</v>
      </c>
      <c r="AU123" s="17" t="s">
        <v>104</v>
      </c>
      <c r="BK123" s="201">
        <f>BK124+BK130</f>
        <v>0</v>
      </c>
    </row>
    <row r="124" s="12" customFormat="1" ht="25.92" customHeight="1">
      <c r="A124" s="12"/>
      <c r="B124" s="202"/>
      <c r="C124" s="203"/>
      <c r="D124" s="204" t="s">
        <v>73</v>
      </c>
      <c r="E124" s="205" t="s">
        <v>125</v>
      </c>
      <c r="F124" s="205" t="s">
        <v>126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</f>
        <v>0</v>
      </c>
      <c r="Q124" s="210"/>
      <c r="R124" s="211">
        <f>R125</f>
        <v>0.045000000000000005</v>
      </c>
      <c r="S124" s="210"/>
      <c r="T124" s="212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82</v>
      </c>
      <c r="AT124" s="214" t="s">
        <v>73</v>
      </c>
      <c r="AU124" s="214" t="s">
        <v>74</v>
      </c>
      <c r="AY124" s="213" t="s">
        <v>127</v>
      </c>
      <c r="BK124" s="215">
        <f>BK125</f>
        <v>0</v>
      </c>
    </row>
    <row r="125" s="12" customFormat="1" ht="22.8" customHeight="1">
      <c r="A125" s="12"/>
      <c r="B125" s="202"/>
      <c r="C125" s="203"/>
      <c r="D125" s="204" t="s">
        <v>73</v>
      </c>
      <c r="E125" s="216" t="s">
        <v>82</v>
      </c>
      <c r="F125" s="216" t="s">
        <v>128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SUM(P126:P129)</f>
        <v>0</v>
      </c>
      <c r="Q125" s="210"/>
      <c r="R125" s="211">
        <f>SUM(R126:R129)</f>
        <v>0.045000000000000005</v>
      </c>
      <c r="S125" s="210"/>
      <c r="T125" s="212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82</v>
      </c>
      <c r="AT125" s="214" t="s">
        <v>73</v>
      </c>
      <c r="AU125" s="214" t="s">
        <v>82</v>
      </c>
      <c r="AY125" s="213" t="s">
        <v>127</v>
      </c>
      <c r="BK125" s="215">
        <f>SUM(BK126:BK129)</f>
        <v>0</v>
      </c>
    </row>
    <row r="126" s="2" customFormat="1" ht="24.15" customHeight="1">
      <c r="A126" s="38"/>
      <c r="B126" s="39"/>
      <c r="C126" s="218" t="s">
        <v>82</v>
      </c>
      <c r="D126" s="218" t="s">
        <v>129</v>
      </c>
      <c r="E126" s="219" t="s">
        <v>130</v>
      </c>
      <c r="F126" s="220" t="s">
        <v>131</v>
      </c>
      <c r="G126" s="221" t="s">
        <v>132</v>
      </c>
      <c r="H126" s="222">
        <v>900</v>
      </c>
      <c r="I126" s="223"/>
      <c r="J126" s="224">
        <f>ROUND(I126*H126,2)</f>
        <v>0</v>
      </c>
      <c r="K126" s="220" t="s">
        <v>133</v>
      </c>
      <c r="L126" s="44"/>
      <c r="M126" s="225" t="s">
        <v>1</v>
      </c>
      <c r="N126" s="226" t="s">
        <v>39</v>
      </c>
      <c r="O126" s="91"/>
      <c r="P126" s="227">
        <f>O126*H126</f>
        <v>0</v>
      </c>
      <c r="Q126" s="227">
        <v>5.0000000000000002E-05</v>
      </c>
      <c r="R126" s="227">
        <f>Q126*H126</f>
        <v>0.045000000000000005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134</v>
      </c>
      <c r="AT126" s="229" t="s">
        <v>129</v>
      </c>
      <c r="AU126" s="229" t="s">
        <v>84</v>
      </c>
      <c r="AY126" s="17" t="s">
        <v>127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82</v>
      </c>
      <c r="BK126" s="230">
        <f>ROUND(I126*H126,2)</f>
        <v>0</v>
      </c>
      <c r="BL126" s="17" t="s">
        <v>134</v>
      </c>
      <c r="BM126" s="229" t="s">
        <v>135</v>
      </c>
    </row>
    <row r="127" s="2" customFormat="1">
      <c r="A127" s="38"/>
      <c r="B127" s="39"/>
      <c r="C127" s="40"/>
      <c r="D127" s="231" t="s">
        <v>136</v>
      </c>
      <c r="E127" s="40"/>
      <c r="F127" s="232" t="s">
        <v>137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136</v>
      </c>
      <c r="AU127" s="17" t="s">
        <v>84</v>
      </c>
    </row>
    <row r="128" s="2" customFormat="1" ht="24.15" customHeight="1">
      <c r="A128" s="38"/>
      <c r="B128" s="39"/>
      <c r="C128" s="218" t="s">
        <v>84</v>
      </c>
      <c r="D128" s="218" t="s">
        <v>129</v>
      </c>
      <c r="E128" s="219" t="s">
        <v>138</v>
      </c>
      <c r="F128" s="220" t="s">
        <v>139</v>
      </c>
      <c r="G128" s="221" t="s">
        <v>140</v>
      </c>
      <c r="H128" s="222">
        <v>90</v>
      </c>
      <c r="I128" s="223"/>
      <c r="J128" s="224">
        <f>ROUND(I128*H128,2)</f>
        <v>0</v>
      </c>
      <c r="K128" s="220" t="s">
        <v>133</v>
      </c>
      <c r="L128" s="44"/>
      <c r="M128" s="225" t="s">
        <v>1</v>
      </c>
      <c r="N128" s="226" t="s">
        <v>39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134</v>
      </c>
      <c r="AT128" s="229" t="s">
        <v>129</v>
      </c>
      <c r="AU128" s="229" t="s">
        <v>84</v>
      </c>
      <c r="AY128" s="17" t="s">
        <v>127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82</v>
      </c>
      <c r="BK128" s="230">
        <f>ROUND(I128*H128,2)</f>
        <v>0</v>
      </c>
      <c r="BL128" s="17" t="s">
        <v>134</v>
      </c>
      <c r="BM128" s="229" t="s">
        <v>141</v>
      </c>
    </row>
    <row r="129" s="2" customFormat="1">
      <c r="A129" s="38"/>
      <c r="B129" s="39"/>
      <c r="C129" s="40"/>
      <c r="D129" s="231" t="s">
        <v>136</v>
      </c>
      <c r="E129" s="40"/>
      <c r="F129" s="232" t="s">
        <v>142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136</v>
      </c>
      <c r="AU129" s="17" t="s">
        <v>84</v>
      </c>
    </row>
    <row r="130" s="12" customFormat="1" ht="25.92" customHeight="1">
      <c r="A130" s="12"/>
      <c r="B130" s="202"/>
      <c r="C130" s="203"/>
      <c r="D130" s="204" t="s">
        <v>73</v>
      </c>
      <c r="E130" s="205" t="s">
        <v>80</v>
      </c>
      <c r="F130" s="205" t="s">
        <v>143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P131+P132+P150+P160+P167</f>
        <v>0</v>
      </c>
      <c r="Q130" s="210"/>
      <c r="R130" s="211">
        <f>R131+R132+R150+R160+R167</f>
        <v>0</v>
      </c>
      <c r="S130" s="210"/>
      <c r="T130" s="212">
        <f>T131+T132+T150+T160+T167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144</v>
      </c>
      <c r="AT130" s="214" t="s">
        <v>73</v>
      </c>
      <c r="AU130" s="214" t="s">
        <v>74</v>
      </c>
      <c r="AY130" s="213" t="s">
        <v>127</v>
      </c>
      <c r="BK130" s="215">
        <f>BK131+BK132+BK150+BK160+BK167</f>
        <v>0</v>
      </c>
    </row>
    <row r="131" s="2" customFormat="1" ht="24.15" customHeight="1">
      <c r="A131" s="38"/>
      <c r="B131" s="39"/>
      <c r="C131" s="218" t="s">
        <v>145</v>
      </c>
      <c r="D131" s="218" t="s">
        <v>129</v>
      </c>
      <c r="E131" s="219" t="s">
        <v>146</v>
      </c>
      <c r="F131" s="220" t="s">
        <v>147</v>
      </c>
      <c r="G131" s="221" t="s">
        <v>148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39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134</v>
      </c>
      <c r="AT131" s="229" t="s">
        <v>129</v>
      </c>
      <c r="AU131" s="229" t="s">
        <v>82</v>
      </c>
      <c r="AY131" s="17" t="s">
        <v>127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82</v>
      </c>
      <c r="BK131" s="230">
        <f>ROUND(I131*H131,2)</f>
        <v>0</v>
      </c>
      <c r="BL131" s="17" t="s">
        <v>134</v>
      </c>
      <c r="BM131" s="229" t="s">
        <v>149</v>
      </c>
    </row>
    <row r="132" s="12" customFormat="1" ht="22.8" customHeight="1">
      <c r="A132" s="12"/>
      <c r="B132" s="202"/>
      <c r="C132" s="203"/>
      <c r="D132" s="204" t="s">
        <v>73</v>
      </c>
      <c r="E132" s="216" t="s">
        <v>150</v>
      </c>
      <c r="F132" s="216" t="s">
        <v>151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SUM(P133:P149)</f>
        <v>0</v>
      </c>
      <c r="Q132" s="210"/>
      <c r="R132" s="211">
        <f>SUM(R133:R149)</f>
        <v>0</v>
      </c>
      <c r="S132" s="210"/>
      <c r="T132" s="212">
        <f>SUM(T133:T149)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144</v>
      </c>
      <c r="AT132" s="214" t="s">
        <v>73</v>
      </c>
      <c r="AU132" s="214" t="s">
        <v>82</v>
      </c>
      <c r="AY132" s="213" t="s">
        <v>127</v>
      </c>
      <c r="BK132" s="215">
        <f>SUM(BK133:BK149)</f>
        <v>0</v>
      </c>
    </row>
    <row r="133" s="2" customFormat="1" ht="16.5" customHeight="1">
      <c r="A133" s="38"/>
      <c r="B133" s="39"/>
      <c r="C133" s="218" t="s">
        <v>134</v>
      </c>
      <c r="D133" s="218" t="s">
        <v>129</v>
      </c>
      <c r="E133" s="219" t="s">
        <v>152</v>
      </c>
      <c r="F133" s="220" t="s">
        <v>153</v>
      </c>
      <c r="G133" s="221" t="s">
        <v>148</v>
      </c>
      <c r="H133" s="222">
        <v>1</v>
      </c>
      <c r="I133" s="223"/>
      <c r="J133" s="224">
        <f>ROUND(I133*H133,2)</f>
        <v>0</v>
      </c>
      <c r="K133" s="220" t="s">
        <v>133</v>
      </c>
      <c r="L133" s="44"/>
      <c r="M133" s="225" t="s">
        <v>1</v>
      </c>
      <c r="N133" s="226" t="s">
        <v>39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154</v>
      </c>
      <c r="AT133" s="229" t="s">
        <v>129</v>
      </c>
      <c r="AU133" s="229" t="s">
        <v>84</v>
      </c>
      <c r="AY133" s="17" t="s">
        <v>127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82</v>
      </c>
      <c r="BK133" s="230">
        <f>ROUND(I133*H133,2)</f>
        <v>0</v>
      </c>
      <c r="BL133" s="17" t="s">
        <v>154</v>
      </c>
      <c r="BM133" s="229" t="s">
        <v>155</v>
      </c>
    </row>
    <row r="134" s="2" customFormat="1">
      <c r="A134" s="38"/>
      <c r="B134" s="39"/>
      <c r="C134" s="40"/>
      <c r="D134" s="231" t="s">
        <v>136</v>
      </c>
      <c r="E134" s="40"/>
      <c r="F134" s="232" t="s">
        <v>153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136</v>
      </c>
      <c r="AU134" s="17" t="s">
        <v>84</v>
      </c>
    </row>
    <row r="135" s="2" customFormat="1" ht="16.5" customHeight="1">
      <c r="A135" s="38"/>
      <c r="B135" s="39"/>
      <c r="C135" s="218" t="s">
        <v>144</v>
      </c>
      <c r="D135" s="218" t="s">
        <v>129</v>
      </c>
      <c r="E135" s="219" t="s">
        <v>156</v>
      </c>
      <c r="F135" s="220" t="s">
        <v>157</v>
      </c>
      <c r="G135" s="221" t="s">
        <v>148</v>
      </c>
      <c r="H135" s="222">
        <v>1</v>
      </c>
      <c r="I135" s="223"/>
      <c r="J135" s="224">
        <f>ROUND(I135*H135,2)</f>
        <v>0</v>
      </c>
      <c r="K135" s="220" t="s">
        <v>133</v>
      </c>
      <c r="L135" s="44"/>
      <c r="M135" s="225" t="s">
        <v>1</v>
      </c>
      <c r="N135" s="226" t="s">
        <v>39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154</v>
      </c>
      <c r="AT135" s="229" t="s">
        <v>129</v>
      </c>
      <c r="AU135" s="229" t="s">
        <v>84</v>
      </c>
      <c r="AY135" s="17" t="s">
        <v>127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82</v>
      </c>
      <c r="BK135" s="230">
        <f>ROUND(I135*H135,2)</f>
        <v>0</v>
      </c>
      <c r="BL135" s="17" t="s">
        <v>154</v>
      </c>
      <c r="BM135" s="229" t="s">
        <v>158</v>
      </c>
    </row>
    <row r="136" s="2" customFormat="1">
      <c r="A136" s="38"/>
      <c r="B136" s="39"/>
      <c r="C136" s="40"/>
      <c r="D136" s="231" t="s">
        <v>136</v>
      </c>
      <c r="E136" s="40"/>
      <c r="F136" s="232" t="s">
        <v>157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136</v>
      </c>
      <c r="AU136" s="17" t="s">
        <v>84</v>
      </c>
    </row>
    <row r="137" s="2" customFormat="1" ht="16.5" customHeight="1">
      <c r="A137" s="38"/>
      <c r="B137" s="39"/>
      <c r="C137" s="218" t="s">
        <v>159</v>
      </c>
      <c r="D137" s="218" t="s">
        <v>129</v>
      </c>
      <c r="E137" s="219" t="s">
        <v>160</v>
      </c>
      <c r="F137" s="220" t="s">
        <v>161</v>
      </c>
      <c r="G137" s="221" t="s">
        <v>148</v>
      </c>
      <c r="H137" s="222">
        <v>1</v>
      </c>
      <c r="I137" s="223"/>
      <c r="J137" s="224">
        <f>ROUND(I137*H137,2)</f>
        <v>0</v>
      </c>
      <c r="K137" s="220" t="s">
        <v>133</v>
      </c>
      <c r="L137" s="44"/>
      <c r="M137" s="225" t="s">
        <v>1</v>
      </c>
      <c r="N137" s="226" t="s">
        <v>39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154</v>
      </c>
      <c r="AT137" s="229" t="s">
        <v>129</v>
      </c>
      <c r="AU137" s="229" t="s">
        <v>84</v>
      </c>
      <c r="AY137" s="17" t="s">
        <v>127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82</v>
      </c>
      <c r="BK137" s="230">
        <f>ROUND(I137*H137,2)</f>
        <v>0</v>
      </c>
      <c r="BL137" s="17" t="s">
        <v>154</v>
      </c>
      <c r="BM137" s="229" t="s">
        <v>162</v>
      </c>
    </row>
    <row r="138" s="2" customFormat="1">
      <c r="A138" s="38"/>
      <c r="B138" s="39"/>
      <c r="C138" s="40"/>
      <c r="D138" s="231" t="s">
        <v>136</v>
      </c>
      <c r="E138" s="40"/>
      <c r="F138" s="232" t="s">
        <v>161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136</v>
      </c>
      <c r="AU138" s="17" t="s">
        <v>84</v>
      </c>
    </row>
    <row r="139" s="2" customFormat="1" ht="21.75" customHeight="1">
      <c r="A139" s="38"/>
      <c r="B139" s="39"/>
      <c r="C139" s="218" t="s">
        <v>163</v>
      </c>
      <c r="D139" s="218" t="s">
        <v>129</v>
      </c>
      <c r="E139" s="219" t="s">
        <v>164</v>
      </c>
      <c r="F139" s="220" t="s">
        <v>165</v>
      </c>
      <c r="G139" s="221" t="s">
        <v>148</v>
      </c>
      <c r="H139" s="222">
        <v>1</v>
      </c>
      <c r="I139" s="223"/>
      <c r="J139" s="224">
        <f>ROUND(I139*H139,2)</f>
        <v>0</v>
      </c>
      <c r="K139" s="220" t="s">
        <v>133</v>
      </c>
      <c r="L139" s="44"/>
      <c r="M139" s="225" t="s">
        <v>1</v>
      </c>
      <c r="N139" s="226" t="s">
        <v>39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154</v>
      </c>
      <c r="AT139" s="229" t="s">
        <v>129</v>
      </c>
      <c r="AU139" s="229" t="s">
        <v>84</v>
      </c>
      <c r="AY139" s="17" t="s">
        <v>127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82</v>
      </c>
      <c r="BK139" s="230">
        <f>ROUND(I139*H139,2)</f>
        <v>0</v>
      </c>
      <c r="BL139" s="17" t="s">
        <v>154</v>
      </c>
      <c r="BM139" s="229" t="s">
        <v>166</v>
      </c>
    </row>
    <row r="140" s="2" customFormat="1">
      <c r="A140" s="38"/>
      <c r="B140" s="39"/>
      <c r="C140" s="40"/>
      <c r="D140" s="231" t="s">
        <v>136</v>
      </c>
      <c r="E140" s="40"/>
      <c r="F140" s="232" t="s">
        <v>167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136</v>
      </c>
      <c r="AU140" s="17" t="s">
        <v>84</v>
      </c>
    </row>
    <row r="141" s="2" customFormat="1" ht="16.5" customHeight="1">
      <c r="A141" s="38"/>
      <c r="B141" s="39"/>
      <c r="C141" s="218" t="s">
        <v>168</v>
      </c>
      <c r="D141" s="218" t="s">
        <v>129</v>
      </c>
      <c r="E141" s="219" t="s">
        <v>169</v>
      </c>
      <c r="F141" s="220" t="s">
        <v>170</v>
      </c>
      <c r="G141" s="221" t="s">
        <v>148</v>
      </c>
      <c r="H141" s="222">
        <v>1</v>
      </c>
      <c r="I141" s="223"/>
      <c r="J141" s="224">
        <f>ROUND(I141*H141,2)</f>
        <v>0</v>
      </c>
      <c r="K141" s="220" t="s">
        <v>133</v>
      </c>
      <c r="L141" s="44"/>
      <c r="M141" s="225" t="s">
        <v>1</v>
      </c>
      <c r="N141" s="226" t="s">
        <v>39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154</v>
      </c>
      <c r="AT141" s="229" t="s">
        <v>129</v>
      </c>
      <c r="AU141" s="229" t="s">
        <v>84</v>
      </c>
      <c r="AY141" s="17" t="s">
        <v>127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82</v>
      </c>
      <c r="BK141" s="230">
        <f>ROUND(I141*H141,2)</f>
        <v>0</v>
      </c>
      <c r="BL141" s="17" t="s">
        <v>154</v>
      </c>
      <c r="BM141" s="229" t="s">
        <v>171</v>
      </c>
    </row>
    <row r="142" s="2" customFormat="1">
      <c r="A142" s="38"/>
      <c r="B142" s="39"/>
      <c r="C142" s="40"/>
      <c r="D142" s="231" t="s">
        <v>136</v>
      </c>
      <c r="E142" s="40"/>
      <c r="F142" s="232" t="s">
        <v>172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136</v>
      </c>
      <c r="AU142" s="17" t="s">
        <v>84</v>
      </c>
    </row>
    <row r="143" s="2" customFormat="1">
      <c r="A143" s="38"/>
      <c r="B143" s="39"/>
      <c r="C143" s="40"/>
      <c r="D143" s="231" t="s">
        <v>173</v>
      </c>
      <c r="E143" s="40"/>
      <c r="F143" s="236" t="s">
        <v>174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173</v>
      </c>
      <c r="AU143" s="17" t="s">
        <v>84</v>
      </c>
    </row>
    <row r="144" s="2" customFormat="1" ht="16.5" customHeight="1">
      <c r="A144" s="38"/>
      <c r="B144" s="39"/>
      <c r="C144" s="218" t="s">
        <v>175</v>
      </c>
      <c r="D144" s="218" t="s">
        <v>129</v>
      </c>
      <c r="E144" s="219" t="s">
        <v>176</v>
      </c>
      <c r="F144" s="220" t="s">
        <v>177</v>
      </c>
      <c r="G144" s="221" t="s">
        <v>148</v>
      </c>
      <c r="H144" s="222">
        <v>1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39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154</v>
      </c>
      <c r="AT144" s="229" t="s">
        <v>129</v>
      </c>
      <c r="AU144" s="229" t="s">
        <v>84</v>
      </c>
      <c r="AY144" s="17" t="s">
        <v>127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82</v>
      </c>
      <c r="BK144" s="230">
        <f>ROUND(I144*H144,2)</f>
        <v>0</v>
      </c>
      <c r="BL144" s="17" t="s">
        <v>154</v>
      </c>
      <c r="BM144" s="229" t="s">
        <v>178</v>
      </c>
    </row>
    <row r="145" s="2" customFormat="1">
      <c r="A145" s="38"/>
      <c r="B145" s="39"/>
      <c r="C145" s="40"/>
      <c r="D145" s="231" t="s">
        <v>136</v>
      </c>
      <c r="E145" s="40"/>
      <c r="F145" s="232" t="s">
        <v>179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136</v>
      </c>
      <c r="AU145" s="17" t="s">
        <v>84</v>
      </c>
    </row>
    <row r="146" s="2" customFormat="1" ht="16.5" customHeight="1">
      <c r="A146" s="38"/>
      <c r="B146" s="39"/>
      <c r="C146" s="218" t="s">
        <v>180</v>
      </c>
      <c r="D146" s="218" t="s">
        <v>129</v>
      </c>
      <c r="E146" s="219" t="s">
        <v>181</v>
      </c>
      <c r="F146" s="220" t="s">
        <v>182</v>
      </c>
      <c r="G146" s="221" t="s">
        <v>148</v>
      </c>
      <c r="H146" s="222">
        <v>1</v>
      </c>
      <c r="I146" s="223"/>
      <c r="J146" s="224">
        <f>ROUND(I146*H146,2)</f>
        <v>0</v>
      </c>
      <c r="K146" s="220" t="s">
        <v>133</v>
      </c>
      <c r="L146" s="44"/>
      <c r="M146" s="225" t="s">
        <v>1</v>
      </c>
      <c r="N146" s="226" t="s">
        <v>39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154</v>
      </c>
      <c r="AT146" s="229" t="s">
        <v>129</v>
      </c>
      <c r="AU146" s="229" t="s">
        <v>84</v>
      </c>
      <c r="AY146" s="17" t="s">
        <v>127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82</v>
      </c>
      <c r="BK146" s="230">
        <f>ROUND(I146*H146,2)</f>
        <v>0</v>
      </c>
      <c r="BL146" s="17" t="s">
        <v>154</v>
      </c>
      <c r="BM146" s="229" t="s">
        <v>183</v>
      </c>
    </row>
    <row r="147" s="2" customFormat="1">
      <c r="A147" s="38"/>
      <c r="B147" s="39"/>
      <c r="C147" s="40"/>
      <c r="D147" s="231" t="s">
        <v>136</v>
      </c>
      <c r="E147" s="40"/>
      <c r="F147" s="232" t="s">
        <v>182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136</v>
      </c>
      <c r="AU147" s="17" t="s">
        <v>84</v>
      </c>
    </row>
    <row r="148" s="2" customFormat="1" ht="24.15" customHeight="1">
      <c r="A148" s="38"/>
      <c r="B148" s="39"/>
      <c r="C148" s="218" t="s">
        <v>184</v>
      </c>
      <c r="D148" s="218" t="s">
        <v>129</v>
      </c>
      <c r="E148" s="219" t="s">
        <v>185</v>
      </c>
      <c r="F148" s="220" t="s">
        <v>186</v>
      </c>
      <c r="G148" s="221" t="s">
        <v>148</v>
      </c>
      <c r="H148" s="222">
        <v>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39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154</v>
      </c>
      <c r="AT148" s="229" t="s">
        <v>129</v>
      </c>
      <c r="AU148" s="229" t="s">
        <v>84</v>
      </c>
      <c r="AY148" s="17" t="s">
        <v>127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82</v>
      </c>
      <c r="BK148" s="230">
        <f>ROUND(I148*H148,2)</f>
        <v>0</v>
      </c>
      <c r="BL148" s="17" t="s">
        <v>154</v>
      </c>
      <c r="BM148" s="229" t="s">
        <v>187</v>
      </c>
    </row>
    <row r="149" s="2" customFormat="1">
      <c r="A149" s="38"/>
      <c r="B149" s="39"/>
      <c r="C149" s="40"/>
      <c r="D149" s="231" t="s">
        <v>136</v>
      </c>
      <c r="E149" s="40"/>
      <c r="F149" s="232" t="s">
        <v>186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136</v>
      </c>
      <c r="AU149" s="17" t="s">
        <v>84</v>
      </c>
    </row>
    <row r="150" s="12" customFormat="1" ht="22.8" customHeight="1">
      <c r="A150" s="12"/>
      <c r="B150" s="202"/>
      <c r="C150" s="203"/>
      <c r="D150" s="204" t="s">
        <v>73</v>
      </c>
      <c r="E150" s="216" t="s">
        <v>188</v>
      </c>
      <c r="F150" s="216" t="s">
        <v>189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SUM(P151:P159)</f>
        <v>0</v>
      </c>
      <c r="Q150" s="210"/>
      <c r="R150" s="211">
        <f>SUM(R151:R159)</f>
        <v>0</v>
      </c>
      <c r="S150" s="210"/>
      <c r="T150" s="212">
        <f>SUM(T151:T159)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144</v>
      </c>
      <c r="AT150" s="214" t="s">
        <v>73</v>
      </c>
      <c r="AU150" s="214" t="s">
        <v>82</v>
      </c>
      <c r="AY150" s="213" t="s">
        <v>127</v>
      </c>
      <c r="BK150" s="215">
        <f>SUM(BK151:BK159)</f>
        <v>0</v>
      </c>
    </row>
    <row r="151" s="2" customFormat="1" ht="16.5" customHeight="1">
      <c r="A151" s="38"/>
      <c r="B151" s="39"/>
      <c r="C151" s="218" t="s">
        <v>8</v>
      </c>
      <c r="D151" s="218" t="s">
        <v>129</v>
      </c>
      <c r="E151" s="219" t="s">
        <v>190</v>
      </c>
      <c r="F151" s="220" t="s">
        <v>189</v>
      </c>
      <c r="G151" s="221" t="s">
        <v>148</v>
      </c>
      <c r="H151" s="222">
        <v>1</v>
      </c>
      <c r="I151" s="223"/>
      <c r="J151" s="224">
        <f>ROUND(I151*H151,2)</f>
        <v>0</v>
      </c>
      <c r="K151" s="220" t="s">
        <v>133</v>
      </c>
      <c r="L151" s="44"/>
      <c r="M151" s="225" t="s">
        <v>1</v>
      </c>
      <c r="N151" s="226" t="s">
        <v>39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154</v>
      </c>
      <c r="AT151" s="229" t="s">
        <v>129</v>
      </c>
      <c r="AU151" s="229" t="s">
        <v>84</v>
      </c>
      <c r="AY151" s="17" t="s">
        <v>127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82</v>
      </c>
      <c r="BK151" s="230">
        <f>ROUND(I151*H151,2)</f>
        <v>0</v>
      </c>
      <c r="BL151" s="17" t="s">
        <v>154</v>
      </c>
      <c r="BM151" s="229" t="s">
        <v>191</v>
      </c>
    </row>
    <row r="152" s="2" customFormat="1">
      <c r="A152" s="38"/>
      <c r="B152" s="39"/>
      <c r="C152" s="40"/>
      <c r="D152" s="231" t="s">
        <v>136</v>
      </c>
      <c r="E152" s="40"/>
      <c r="F152" s="232" t="s">
        <v>189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136</v>
      </c>
      <c r="AU152" s="17" t="s">
        <v>84</v>
      </c>
    </row>
    <row r="153" s="2" customFormat="1">
      <c r="A153" s="38"/>
      <c r="B153" s="39"/>
      <c r="C153" s="40"/>
      <c r="D153" s="231" t="s">
        <v>173</v>
      </c>
      <c r="E153" s="40"/>
      <c r="F153" s="236" t="s">
        <v>192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173</v>
      </c>
      <c r="AU153" s="17" t="s">
        <v>84</v>
      </c>
    </row>
    <row r="154" s="2" customFormat="1" ht="16.5" customHeight="1">
      <c r="A154" s="38"/>
      <c r="B154" s="39"/>
      <c r="C154" s="218" t="s">
        <v>193</v>
      </c>
      <c r="D154" s="218" t="s">
        <v>129</v>
      </c>
      <c r="E154" s="219" t="s">
        <v>194</v>
      </c>
      <c r="F154" s="220" t="s">
        <v>195</v>
      </c>
      <c r="G154" s="221" t="s">
        <v>148</v>
      </c>
      <c r="H154" s="222">
        <v>1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39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134</v>
      </c>
      <c r="AT154" s="229" t="s">
        <v>129</v>
      </c>
      <c r="AU154" s="229" t="s">
        <v>84</v>
      </c>
      <c r="AY154" s="17" t="s">
        <v>127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82</v>
      </c>
      <c r="BK154" s="230">
        <f>ROUND(I154*H154,2)</f>
        <v>0</v>
      </c>
      <c r="BL154" s="17" t="s">
        <v>134</v>
      </c>
      <c r="BM154" s="229" t="s">
        <v>196</v>
      </c>
    </row>
    <row r="155" s="2" customFormat="1">
      <c r="A155" s="38"/>
      <c r="B155" s="39"/>
      <c r="C155" s="40"/>
      <c r="D155" s="231" t="s">
        <v>136</v>
      </c>
      <c r="E155" s="40"/>
      <c r="F155" s="232" t="s">
        <v>197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136</v>
      </c>
      <c r="AU155" s="17" t="s">
        <v>84</v>
      </c>
    </row>
    <row r="156" s="2" customFormat="1">
      <c r="A156" s="38"/>
      <c r="B156" s="39"/>
      <c r="C156" s="40"/>
      <c r="D156" s="231" t="s">
        <v>173</v>
      </c>
      <c r="E156" s="40"/>
      <c r="F156" s="236" t="s">
        <v>198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173</v>
      </c>
      <c r="AU156" s="17" t="s">
        <v>84</v>
      </c>
    </row>
    <row r="157" s="2" customFormat="1" ht="21.75" customHeight="1">
      <c r="A157" s="38"/>
      <c r="B157" s="39"/>
      <c r="C157" s="218" t="s">
        <v>199</v>
      </c>
      <c r="D157" s="218" t="s">
        <v>129</v>
      </c>
      <c r="E157" s="219" t="s">
        <v>200</v>
      </c>
      <c r="F157" s="220" t="s">
        <v>201</v>
      </c>
      <c r="G157" s="221" t="s">
        <v>148</v>
      </c>
      <c r="H157" s="222">
        <v>1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39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134</v>
      </c>
      <c r="AT157" s="229" t="s">
        <v>129</v>
      </c>
      <c r="AU157" s="229" t="s">
        <v>84</v>
      </c>
      <c r="AY157" s="17" t="s">
        <v>127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82</v>
      </c>
      <c r="BK157" s="230">
        <f>ROUND(I157*H157,2)</f>
        <v>0</v>
      </c>
      <c r="BL157" s="17" t="s">
        <v>134</v>
      </c>
      <c r="BM157" s="229" t="s">
        <v>202</v>
      </c>
    </row>
    <row r="158" s="2" customFormat="1">
      <c r="A158" s="38"/>
      <c r="B158" s="39"/>
      <c r="C158" s="40"/>
      <c r="D158" s="231" t="s">
        <v>136</v>
      </c>
      <c r="E158" s="40"/>
      <c r="F158" s="232" t="s">
        <v>201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136</v>
      </c>
      <c r="AU158" s="17" t="s">
        <v>84</v>
      </c>
    </row>
    <row r="159" s="2" customFormat="1">
      <c r="A159" s="38"/>
      <c r="B159" s="39"/>
      <c r="C159" s="40"/>
      <c r="D159" s="231" t="s">
        <v>173</v>
      </c>
      <c r="E159" s="40"/>
      <c r="F159" s="236" t="s">
        <v>203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173</v>
      </c>
      <c r="AU159" s="17" t="s">
        <v>84</v>
      </c>
    </row>
    <row r="160" s="12" customFormat="1" ht="22.8" customHeight="1">
      <c r="A160" s="12"/>
      <c r="B160" s="202"/>
      <c r="C160" s="203"/>
      <c r="D160" s="204" t="s">
        <v>73</v>
      </c>
      <c r="E160" s="216" t="s">
        <v>204</v>
      </c>
      <c r="F160" s="216" t="s">
        <v>205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SUM(P161:P166)</f>
        <v>0</v>
      </c>
      <c r="Q160" s="210"/>
      <c r="R160" s="211">
        <f>SUM(R161:R166)</f>
        <v>0</v>
      </c>
      <c r="S160" s="210"/>
      <c r="T160" s="212">
        <f>SUM(T161:T166)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144</v>
      </c>
      <c r="AT160" s="214" t="s">
        <v>73</v>
      </c>
      <c r="AU160" s="214" t="s">
        <v>82</v>
      </c>
      <c r="AY160" s="213" t="s">
        <v>127</v>
      </c>
      <c r="BK160" s="215">
        <f>SUM(BK161:BK166)</f>
        <v>0</v>
      </c>
    </row>
    <row r="161" s="2" customFormat="1" ht="16.5" customHeight="1">
      <c r="A161" s="38"/>
      <c r="B161" s="39"/>
      <c r="C161" s="218" t="s">
        <v>206</v>
      </c>
      <c r="D161" s="218" t="s">
        <v>129</v>
      </c>
      <c r="E161" s="219" t="s">
        <v>207</v>
      </c>
      <c r="F161" s="220" t="s">
        <v>208</v>
      </c>
      <c r="G161" s="221" t="s">
        <v>148</v>
      </c>
      <c r="H161" s="222">
        <v>1</v>
      </c>
      <c r="I161" s="223"/>
      <c r="J161" s="224">
        <f>ROUND(I161*H161,2)</f>
        <v>0</v>
      </c>
      <c r="K161" s="220" t="s">
        <v>133</v>
      </c>
      <c r="L161" s="44"/>
      <c r="M161" s="225" t="s">
        <v>1</v>
      </c>
      <c r="N161" s="226" t="s">
        <v>39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154</v>
      </c>
      <c r="AT161" s="229" t="s">
        <v>129</v>
      </c>
      <c r="AU161" s="229" t="s">
        <v>84</v>
      </c>
      <c r="AY161" s="17" t="s">
        <v>127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82</v>
      </c>
      <c r="BK161" s="230">
        <f>ROUND(I161*H161,2)</f>
        <v>0</v>
      </c>
      <c r="BL161" s="17" t="s">
        <v>154</v>
      </c>
      <c r="BM161" s="229" t="s">
        <v>209</v>
      </c>
    </row>
    <row r="162" s="2" customFormat="1">
      <c r="A162" s="38"/>
      <c r="B162" s="39"/>
      <c r="C162" s="40"/>
      <c r="D162" s="231" t="s">
        <v>136</v>
      </c>
      <c r="E162" s="40"/>
      <c r="F162" s="232" t="s">
        <v>210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136</v>
      </c>
      <c r="AU162" s="17" t="s">
        <v>84</v>
      </c>
    </row>
    <row r="163" s="2" customFormat="1">
      <c r="A163" s="38"/>
      <c r="B163" s="39"/>
      <c r="C163" s="40"/>
      <c r="D163" s="231" t="s">
        <v>173</v>
      </c>
      <c r="E163" s="40"/>
      <c r="F163" s="236" t="s">
        <v>211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173</v>
      </c>
      <c r="AU163" s="17" t="s">
        <v>84</v>
      </c>
    </row>
    <row r="164" s="2" customFormat="1" ht="16.5" customHeight="1">
      <c r="A164" s="38"/>
      <c r="B164" s="39"/>
      <c r="C164" s="218" t="s">
        <v>212</v>
      </c>
      <c r="D164" s="218" t="s">
        <v>129</v>
      </c>
      <c r="E164" s="219" t="s">
        <v>213</v>
      </c>
      <c r="F164" s="220" t="s">
        <v>214</v>
      </c>
      <c r="G164" s="221" t="s">
        <v>148</v>
      </c>
      <c r="H164" s="222">
        <v>1</v>
      </c>
      <c r="I164" s="223"/>
      <c r="J164" s="224">
        <f>ROUND(I164*H164,2)</f>
        <v>0</v>
      </c>
      <c r="K164" s="220" t="s">
        <v>133</v>
      </c>
      <c r="L164" s="44"/>
      <c r="M164" s="225" t="s">
        <v>1</v>
      </c>
      <c r="N164" s="226" t="s">
        <v>39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154</v>
      </c>
      <c r="AT164" s="229" t="s">
        <v>129</v>
      </c>
      <c r="AU164" s="229" t="s">
        <v>84</v>
      </c>
      <c r="AY164" s="17" t="s">
        <v>127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82</v>
      </c>
      <c r="BK164" s="230">
        <f>ROUND(I164*H164,2)</f>
        <v>0</v>
      </c>
      <c r="BL164" s="17" t="s">
        <v>154</v>
      </c>
      <c r="BM164" s="229" t="s">
        <v>215</v>
      </c>
    </row>
    <row r="165" s="2" customFormat="1">
      <c r="A165" s="38"/>
      <c r="B165" s="39"/>
      <c r="C165" s="40"/>
      <c r="D165" s="231" t="s">
        <v>136</v>
      </c>
      <c r="E165" s="40"/>
      <c r="F165" s="232" t="s">
        <v>214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136</v>
      </c>
      <c r="AU165" s="17" t="s">
        <v>84</v>
      </c>
    </row>
    <row r="166" s="2" customFormat="1">
      <c r="A166" s="38"/>
      <c r="B166" s="39"/>
      <c r="C166" s="40"/>
      <c r="D166" s="231" t="s">
        <v>173</v>
      </c>
      <c r="E166" s="40"/>
      <c r="F166" s="236" t="s">
        <v>216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173</v>
      </c>
      <c r="AU166" s="17" t="s">
        <v>84</v>
      </c>
    </row>
    <row r="167" s="12" customFormat="1" ht="22.8" customHeight="1">
      <c r="A167" s="12"/>
      <c r="B167" s="202"/>
      <c r="C167" s="203"/>
      <c r="D167" s="204" t="s">
        <v>73</v>
      </c>
      <c r="E167" s="216" t="s">
        <v>217</v>
      </c>
      <c r="F167" s="216" t="s">
        <v>218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SUM(P168:P170)</f>
        <v>0</v>
      </c>
      <c r="Q167" s="210"/>
      <c r="R167" s="211">
        <f>SUM(R168:R170)</f>
        <v>0</v>
      </c>
      <c r="S167" s="210"/>
      <c r="T167" s="212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144</v>
      </c>
      <c r="AT167" s="214" t="s">
        <v>73</v>
      </c>
      <c r="AU167" s="214" t="s">
        <v>82</v>
      </c>
      <c r="AY167" s="213" t="s">
        <v>127</v>
      </c>
      <c r="BK167" s="215">
        <f>SUM(BK168:BK170)</f>
        <v>0</v>
      </c>
    </row>
    <row r="168" s="2" customFormat="1" ht="24.15" customHeight="1">
      <c r="A168" s="38"/>
      <c r="B168" s="39"/>
      <c r="C168" s="218" t="s">
        <v>219</v>
      </c>
      <c r="D168" s="218" t="s">
        <v>129</v>
      </c>
      <c r="E168" s="219" t="s">
        <v>220</v>
      </c>
      <c r="F168" s="220" t="s">
        <v>221</v>
      </c>
      <c r="G168" s="221" t="s">
        <v>148</v>
      </c>
      <c r="H168" s="222">
        <v>1</v>
      </c>
      <c r="I168" s="223"/>
      <c r="J168" s="224">
        <f>ROUND(I168*H168,2)</f>
        <v>0</v>
      </c>
      <c r="K168" s="220" t="s">
        <v>222</v>
      </c>
      <c r="L168" s="44"/>
      <c r="M168" s="225" t="s">
        <v>1</v>
      </c>
      <c r="N168" s="226" t="s">
        <v>39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154</v>
      </c>
      <c r="AT168" s="229" t="s">
        <v>129</v>
      </c>
      <c r="AU168" s="229" t="s">
        <v>84</v>
      </c>
      <c r="AY168" s="17" t="s">
        <v>127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82</v>
      </c>
      <c r="BK168" s="230">
        <f>ROUND(I168*H168,2)</f>
        <v>0</v>
      </c>
      <c r="BL168" s="17" t="s">
        <v>154</v>
      </c>
      <c r="BM168" s="229" t="s">
        <v>223</v>
      </c>
    </row>
    <row r="169" s="2" customFormat="1">
      <c r="A169" s="38"/>
      <c r="B169" s="39"/>
      <c r="C169" s="40"/>
      <c r="D169" s="231" t="s">
        <v>136</v>
      </c>
      <c r="E169" s="40"/>
      <c r="F169" s="232" t="s">
        <v>221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136</v>
      </c>
      <c r="AU169" s="17" t="s">
        <v>84</v>
      </c>
    </row>
    <row r="170" s="2" customFormat="1">
      <c r="A170" s="38"/>
      <c r="B170" s="39"/>
      <c r="C170" s="40"/>
      <c r="D170" s="231" t="s">
        <v>173</v>
      </c>
      <c r="E170" s="40"/>
      <c r="F170" s="236" t="s">
        <v>224</v>
      </c>
      <c r="G170" s="40"/>
      <c r="H170" s="40"/>
      <c r="I170" s="233"/>
      <c r="J170" s="40"/>
      <c r="K170" s="40"/>
      <c r="L170" s="44"/>
      <c r="M170" s="237"/>
      <c r="N170" s="238"/>
      <c r="O170" s="239"/>
      <c r="P170" s="239"/>
      <c r="Q170" s="239"/>
      <c r="R170" s="239"/>
      <c r="S170" s="239"/>
      <c r="T170" s="240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173</v>
      </c>
      <c r="AU170" s="17" t="s">
        <v>84</v>
      </c>
    </row>
    <row r="171" s="2" customFormat="1" ht="6.96" customHeight="1">
      <c r="A171" s="38"/>
      <c r="B171" s="66"/>
      <c r="C171" s="67"/>
      <c r="D171" s="67"/>
      <c r="E171" s="67"/>
      <c r="F171" s="67"/>
      <c r="G171" s="67"/>
      <c r="H171" s="67"/>
      <c r="I171" s="67"/>
      <c r="J171" s="67"/>
      <c r="K171" s="67"/>
      <c r="L171" s="44"/>
      <c r="M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</sheetData>
  <sheetProtection sheet="1" autoFilter="0" formatColumns="0" formatRows="0" objects="1" scenarios="1" spinCount="100000" saltValue="l1AdvPLy58nVdBolSMoxNU5GMGNMt2kpmrGzP1+p44n85EblUp1qVpCPD40crAScnGaqpk5kKvr74Gv+CX8whw==" hashValue="PY3tzXlzW7Z2zx2VyG/33UMp9274erA6IsPWr57wWbbbQ58jzgJvMywD97DBAmgBrxfwlybaYt06y4lRXlj3Xg==" algorithmName="SHA-512" password="CC35"/>
  <autoFilter ref="C122:K17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  <c r="AZ2" s="241" t="s">
        <v>225</v>
      </c>
      <c r="BA2" s="241" t="s">
        <v>226</v>
      </c>
      <c r="BB2" s="241" t="s">
        <v>227</v>
      </c>
      <c r="BC2" s="241" t="s">
        <v>228</v>
      </c>
      <c r="BD2" s="241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  <c r="AZ3" s="241" t="s">
        <v>229</v>
      </c>
      <c r="BA3" s="241" t="s">
        <v>230</v>
      </c>
      <c r="BB3" s="241" t="s">
        <v>227</v>
      </c>
      <c r="BC3" s="241" t="s">
        <v>231</v>
      </c>
      <c r="BD3" s="241" t="s">
        <v>84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  <c r="AZ4" s="241" t="s">
        <v>232</v>
      </c>
      <c r="BA4" s="241" t="s">
        <v>233</v>
      </c>
      <c r="BB4" s="241" t="s">
        <v>227</v>
      </c>
      <c r="BC4" s="241" t="s">
        <v>234</v>
      </c>
      <c r="BD4" s="241" t="s">
        <v>84</v>
      </c>
    </row>
    <row r="5" s="1" customFormat="1" ht="6.96" customHeight="1">
      <c r="B5" s="20"/>
      <c r="L5" s="20"/>
      <c r="AZ5" s="241" t="s">
        <v>235</v>
      </c>
      <c r="BA5" s="241" t="s">
        <v>236</v>
      </c>
      <c r="BB5" s="241" t="s">
        <v>227</v>
      </c>
      <c r="BC5" s="241" t="s">
        <v>237</v>
      </c>
      <c r="BD5" s="241" t="s">
        <v>84</v>
      </c>
    </row>
    <row r="6" s="1" customFormat="1" ht="12" customHeight="1">
      <c r="B6" s="20"/>
      <c r="D6" s="140" t="s">
        <v>16</v>
      </c>
      <c r="L6" s="20"/>
      <c r="AZ6" s="241" t="s">
        <v>238</v>
      </c>
      <c r="BA6" s="241" t="s">
        <v>239</v>
      </c>
      <c r="BB6" s="241" t="s">
        <v>227</v>
      </c>
      <c r="BC6" s="241" t="s">
        <v>240</v>
      </c>
      <c r="BD6" s="241" t="s">
        <v>84</v>
      </c>
    </row>
    <row r="7" s="1" customFormat="1" ht="26.25" customHeight="1">
      <c r="B7" s="20"/>
      <c r="E7" s="141" t="str">
        <f>'Rekapitulace stavby'!K6</f>
        <v>Jihlava, ř. km 126,193, Konvalinkův jez, Luka n. J., migrační zprůchodnění</v>
      </c>
      <c r="F7" s="140"/>
      <c r="G7" s="140"/>
      <c r="H7" s="140"/>
      <c r="L7" s="20"/>
      <c r="AZ7" s="241" t="s">
        <v>241</v>
      </c>
      <c r="BA7" s="241" t="s">
        <v>242</v>
      </c>
      <c r="BB7" s="241" t="s">
        <v>243</v>
      </c>
      <c r="BC7" s="241" t="s">
        <v>244</v>
      </c>
      <c r="BD7" s="241" t="s">
        <v>84</v>
      </c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241" t="s">
        <v>245</v>
      </c>
      <c r="BA8" s="241" t="s">
        <v>246</v>
      </c>
      <c r="BB8" s="241" t="s">
        <v>227</v>
      </c>
      <c r="BC8" s="241" t="s">
        <v>247</v>
      </c>
      <c r="BD8" s="241" t="s">
        <v>84</v>
      </c>
    </row>
    <row r="9" s="2" customFormat="1" ht="16.5" customHeight="1">
      <c r="A9" s="38"/>
      <c r="B9" s="44"/>
      <c r="C9" s="38"/>
      <c r="D9" s="38"/>
      <c r="E9" s="142" t="s">
        <v>248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241" t="s">
        <v>249</v>
      </c>
      <c r="BA9" s="241" t="s">
        <v>250</v>
      </c>
      <c r="BB9" s="241" t="s">
        <v>251</v>
      </c>
      <c r="BC9" s="241" t="s">
        <v>252</v>
      </c>
      <c r="BD9" s="241" t="s">
        <v>84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241" t="s">
        <v>253</v>
      </c>
      <c r="BA10" s="241" t="s">
        <v>254</v>
      </c>
      <c r="BB10" s="241" t="s">
        <v>251</v>
      </c>
      <c r="BC10" s="241" t="s">
        <v>255</v>
      </c>
      <c r="BD10" s="241" t="s">
        <v>84</v>
      </c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32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ROUND((SUM(BE124:BE302)),  2)</f>
        <v>0</v>
      </c>
      <c r="G33" s="38"/>
      <c r="H33" s="38"/>
      <c r="I33" s="155">
        <v>0.20999999999999999</v>
      </c>
      <c r="J33" s="154">
        <f>ROUND(((SUM(BE124:BE302))*I33),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ROUND((SUM(BF124:BF302)),  2)</f>
        <v>0</v>
      </c>
      <c r="G34" s="38"/>
      <c r="H34" s="38"/>
      <c r="I34" s="155">
        <v>0.12</v>
      </c>
      <c r="J34" s="154">
        <f>ROUND(((SUM(BF124:BF302))*I34),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ROUND((SUM(BG124:BG302)),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ROUND((SUM(BH124:BH302)),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ROUND((SUM(BI124:BI302)),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Jihlava, ř. km 126,193, Konvalinkův jez, Luka n. J., migrační zprůchodnění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SO-01 - Balvanitý skluz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>Seifertová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256</v>
      </c>
      <c r="E99" s="188"/>
      <c r="F99" s="188"/>
      <c r="G99" s="188"/>
      <c r="H99" s="188"/>
      <c r="I99" s="188"/>
      <c r="J99" s="189">
        <f>J220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257</v>
      </c>
      <c r="E100" s="188"/>
      <c r="F100" s="188"/>
      <c r="G100" s="188"/>
      <c r="H100" s="188"/>
      <c r="I100" s="188"/>
      <c r="J100" s="189">
        <f>J223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258</v>
      </c>
      <c r="E101" s="188"/>
      <c r="F101" s="188"/>
      <c r="G101" s="188"/>
      <c r="H101" s="188"/>
      <c r="I101" s="188"/>
      <c r="J101" s="189">
        <f>J261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259</v>
      </c>
      <c r="E102" s="188"/>
      <c r="F102" s="188"/>
      <c r="G102" s="188"/>
      <c r="H102" s="188"/>
      <c r="I102" s="188"/>
      <c r="J102" s="189">
        <f>J279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260</v>
      </c>
      <c r="E103" s="188"/>
      <c r="F103" s="188"/>
      <c r="G103" s="188"/>
      <c r="H103" s="188"/>
      <c r="I103" s="188"/>
      <c r="J103" s="189">
        <f>J284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261</v>
      </c>
      <c r="E104" s="188"/>
      <c r="F104" s="188"/>
      <c r="G104" s="188"/>
      <c r="H104" s="188"/>
      <c r="I104" s="188"/>
      <c r="J104" s="189">
        <f>J298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112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Jihlava, ř. km 126,193, Konvalinkův jez, Luka n. J., migrační zprůchodnění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98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SO-01 - Balvanitý skluz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23. 5. 2024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29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IF(E18="","",E18)</f>
        <v>Vyplň údaj</v>
      </c>
      <c r="G121" s="40"/>
      <c r="H121" s="40"/>
      <c r="I121" s="32" t="s">
        <v>31</v>
      </c>
      <c r="J121" s="36" t="str">
        <f>E24</f>
        <v>Seifertová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113</v>
      </c>
      <c r="D123" s="194" t="s">
        <v>59</v>
      </c>
      <c r="E123" s="194" t="s">
        <v>55</v>
      </c>
      <c r="F123" s="194" t="s">
        <v>56</v>
      </c>
      <c r="G123" s="194" t="s">
        <v>114</v>
      </c>
      <c r="H123" s="194" t="s">
        <v>115</v>
      </c>
      <c r="I123" s="194" t="s">
        <v>116</v>
      </c>
      <c r="J123" s="194" t="s">
        <v>102</v>
      </c>
      <c r="K123" s="195" t="s">
        <v>117</v>
      </c>
      <c r="L123" s="196"/>
      <c r="M123" s="100" t="s">
        <v>1</v>
      </c>
      <c r="N123" s="101" t="s">
        <v>38</v>
      </c>
      <c r="O123" s="101" t="s">
        <v>118</v>
      </c>
      <c r="P123" s="101" t="s">
        <v>119</v>
      </c>
      <c r="Q123" s="101" t="s">
        <v>120</v>
      </c>
      <c r="R123" s="101" t="s">
        <v>121</v>
      </c>
      <c r="S123" s="101" t="s">
        <v>122</v>
      </c>
      <c r="T123" s="102" t="s">
        <v>123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124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8923.6465727799987</v>
      </c>
      <c r="S124" s="104"/>
      <c r="T124" s="200">
        <f>T125</f>
        <v>194.53119999999998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73</v>
      </c>
      <c r="AU124" s="17" t="s">
        <v>104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73</v>
      </c>
      <c r="E125" s="205" t="s">
        <v>125</v>
      </c>
      <c r="F125" s="205" t="s">
        <v>126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P126+P220+P223+P261+P279+P284+P298</f>
        <v>0</v>
      </c>
      <c r="Q125" s="210"/>
      <c r="R125" s="211">
        <f>R126+R220+R223+R261+R279+R284+R298</f>
        <v>8923.6465727799987</v>
      </c>
      <c r="S125" s="210"/>
      <c r="T125" s="212">
        <f>T126+T220+T223+T261+T279+T284+T298</f>
        <v>194.53119999999998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82</v>
      </c>
      <c r="AT125" s="214" t="s">
        <v>73</v>
      </c>
      <c r="AU125" s="214" t="s">
        <v>74</v>
      </c>
      <c r="AY125" s="213" t="s">
        <v>127</v>
      </c>
      <c r="BK125" s="215">
        <f>BK126+BK220+BK223+BK261+BK279+BK284+BK298</f>
        <v>0</v>
      </c>
    </row>
    <row r="126" s="12" customFormat="1" ht="22.8" customHeight="1">
      <c r="A126" s="12"/>
      <c r="B126" s="202"/>
      <c r="C126" s="203"/>
      <c r="D126" s="204" t="s">
        <v>73</v>
      </c>
      <c r="E126" s="216" t="s">
        <v>82</v>
      </c>
      <c r="F126" s="216" t="s">
        <v>128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SUM(P127:P219)</f>
        <v>0</v>
      </c>
      <c r="Q126" s="210"/>
      <c r="R126" s="211">
        <f>SUM(R127:R219)</f>
        <v>0</v>
      </c>
      <c r="S126" s="210"/>
      <c r="T126" s="212">
        <f>SUM(T127:T219)</f>
        <v>194.53119999999998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82</v>
      </c>
      <c r="AT126" s="214" t="s">
        <v>73</v>
      </c>
      <c r="AU126" s="214" t="s">
        <v>82</v>
      </c>
      <c r="AY126" s="213" t="s">
        <v>127</v>
      </c>
      <c r="BK126" s="215">
        <f>SUM(BK127:BK219)</f>
        <v>0</v>
      </c>
    </row>
    <row r="127" s="2" customFormat="1" ht="44.25" customHeight="1">
      <c r="A127" s="38"/>
      <c r="B127" s="39"/>
      <c r="C127" s="218" t="s">
        <v>82</v>
      </c>
      <c r="D127" s="218" t="s">
        <v>129</v>
      </c>
      <c r="E127" s="219" t="s">
        <v>262</v>
      </c>
      <c r="F127" s="220" t="s">
        <v>263</v>
      </c>
      <c r="G127" s="221" t="s">
        <v>251</v>
      </c>
      <c r="H127" s="222">
        <v>13.800000000000001</v>
      </c>
      <c r="I127" s="223"/>
      <c r="J127" s="224">
        <f>ROUND(I127*H127,2)</f>
        <v>0</v>
      </c>
      <c r="K127" s="220" t="s">
        <v>133</v>
      </c>
      <c r="L127" s="44"/>
      <c r="M127" s="225" t="s">
        <v>1</v>
      </c>
      <c r="N127" s="226" t="s">
        <v>39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1.8999999999999999</v>
      </c>
      <c r="T127" s="228">
        <f>S127*H127</f>
        <v>26.219999999999999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134</v>
      </c>
      <c r="AT127" s="229" t="s">
        <v>129</v>
      </c>
      <c r="AU127" s="229" t="s">
        <v>84</v>
      </c>
      <c r="AY127" s="17" t="s">
        <v>127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82</v>
      </c>
      <c r="BK127" s="230">
        <f>ROUND(I127*H127,2)</f>
        <v>0</v>
      </c>
      <c r="BL127" s="17" t="s">
        <v>134</v>
      </c>
      <c r="BM127" s="229" t="s">
        <v>264</v>
      </c>
    </row>
    <row r="128" s="2" customFormat="1">
      <c r="A128" s="38"/>
      <c r="B128" s="39"/>
      <c r="C128" s="40"/>
      <c r="D128" s="231" t="s">
        <v>136</v>
      </c>
      <c r="E128" s="40"/>
      <c r="F128" s="232" t="s">
        <v>263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136</v>
      </c>
      <c r="AU128" s="17" t="s">
        <v>84</v>
      </c>
    </row>
    <row r="129" s="13" customFormat="1">
      <c r="A129" s="13"/>
      <c r="B129" s="242"/>
      <c r="C129" s="243"/>
      <c r="D129" s="231" t="s">
        <v>265</v>
      </c>
      <c r="E129" s="244" t="s">
        <v>1</v>
      </c>
      <c r="F129" s="245" t="s">
        <v>266</v>
      </c>
      <c r="G129" s="243"/>
      <c r="H129" s="246">
        <v>13.800000000000001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2" t="s">
        <v>265</v>
      </c>
      <c r="AU129" s="252" t="s">
        <v>84</v>
      </c>
      <c r="AV129" s="13" t="s">
        <v>84</v>
      </c>
      <c r="AW129" s="13" t="s">
        <v>30</v>
      </c>
      <c r="AX129" s="13" t="s">
        <v>74</v>
      </c>
      <c r="AY129" s="252" t="s">
        <v>127</v>
      </c>
    </row>
    <row r="130" s="14" customFormat="1">
      <c r="A130" s="14"/>
      <c r="B130" s="253"/>
      <c r="C130" s="254"/>
      <c r="D130" s="231" t="s">
        <v>265</v>
      </c>
      <c r="E130" s="255" t="s">
        <v>1</v>
      </c>
      <c r="F130" s="256" t="s">
        <v>267</v>
      </c>
      <c r="G130" s="254"/>
      <c r="H130" s="257">
        <v>13.800000000000001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3" t="s">
        <v>265</v>
      </c>
      <c r="AU130" s="263" t="s">
        <v>84</v>
      </c>
      <c r="AV130" s="14" t="s">
        <v>134</v>
      </c>
      <c r="AW130" s="14" t="s">
        <v>30</v>
      </c>
      <c r="AX130" s="14" t="s">
        <v>82</v>
      </c>
      <c r="AY130" s="263" t="s">
        <v>127</v>
      </c>
    </row>
    <row r="131" s="2" customFormat="1" ht="16.5" customHeight="1">
      <c r="A131" s="38"/>
      <c r="B131" s="39"/>
      <c r="C131" s="218" t="s">
        <v>84</v>
      </c>
      <c r="D131" s="218" t="s">
        <v>129</v>
      </c>
      <c r="E131" s="219" t="s">
        <v>268</v>
      </c>
      <c r="F131" s="220" t="s">
        <v>269</v>
      </c>
      <c r="G131" s="221" t="s">
        <v>227</v>
      </c>
      <c r="H131" s="222">
        <v>184</v>
      </c>
      <c r="I131" s="223"/>
      <c r="J131" s="224">
        <f>ROUND(I131*H131,2)</f>
        <v>0</v>
      </c>
      <c r="K131" s="220" t="s">
        <v>133</v>
      </c>
      <c r="L131" s="44"/>
      <c r="M131" s="225" t="s">
        <v>1</v>
      </c>
      <c r="N131" s="226" t="s">
        <v>39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0.00080000000000000004</v>
      </c>
      <c r="T131" s="228">
        <f>S131*H131</f>
        <v>0.1472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134</v>
      </c>
      <c r="AT131" s="229" t="s">
        <v>129</v>
      </c>
      <c r="AU131" s="229" t="s">
        <v>84</v>
      </c>
      <c r="AY131" s="17" t="s">
        <v>127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82</v>
      </c>
      <c r="BK131" s="230">
        <f>ROUND(I131*H131,2)</f>
        <v>0</v>
      </c>
      <c r="BL131" s="17" t="s">
        <v>134</v>
      </c>
      <c r="BM131" s="229" t="s">
        <v>270</v>
      </c>
    </row>
    <row r="132" s="2" customFormat="1">
      <c r="A132" s="38"/>
      <c r="B132" s="39"/>
      <c r="C132" s="40"/>
      <c r="D132" s="231" t="s">
        <v>136</v>
      </c>
      <c r="E132" s="40"/>
      <c r="F132" s="232" t="s">
        <v>271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136</v>
      </c>
      <c r="AU132" s="17" t="s">
        <v>84</v>
      </c>
    </row>
    <row r="133" s="13" customFormat="1">
      <c r="A133" s="13"/>
      <c r="B133" s="242"/>
      <c r="C133" s="243"/>
      <c r="D133" s="231" t="s">
        <v>265</v>
      </c>
      <c r="E133" s="244" t="s">
        <v>1</v>
      </c>
      <c r="F133" s="245" t="s">
        <v>272</v>
      </c>
      <c r="G133" s="243"/>
      <c r="H133" s="246">
        <v>184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2" t="s">
        <v>265</v>
      </c>
      <c r="AU133" s="252" t="s">
        <v>84</v>
      </c>
      <c r="AV133" s="13" t="s">
        <v>84</v>
      </c>
      <c r="AW133" s="13" t="s">
        <v>30</v>
      </c>
      <c r="AX133" s="13" t="s">
        <v>74</v>
      </c>
      <c r="AY133" s="252" t="s">
        <v>127</v>
      </c>
    </row>
    <row r="134" s="14" customFormat="1">
      <c r="A134" s="14"/>
      <c r="B134" s="253"/>
      <c r="C134" s="254"/>
      <c r="D134" s="231" t="s">
        <v>265</v>
      </c>
      <c r="E134" s="255" t="s">
        <v>1</v>
      </c>
      <c r="F134" s="256" t="s">
        <v>267</v>
      </c>
      <c r="G134" s="254"/>
      <c r="H134" s="257">
        <v>184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3" t="s">
        <v>265</v>
      </c>
      <c r="AU134" s="263" t="s">
        <v>84</v>
      </c>
      <c r="AV134" s="14" t="s">
        <v>134</v>
      </c>
      <c r="AW134" s="14" t="s">
        <v>30</v>
      </c>
      <c r="AX134" s="14" t="s">
        <v>82</v>
      </c>
      <c r="AY134" s="263" t="s">
        <v>127</v>
      </c>
    </row>
    <row r="135" s="2" customFormat="1" ht="24.15" customHeight="1">
      <c r="A135" s="38"/>
      <c r="B135" s="39"/>
      <c r="C135" s="218" t="s">
        <v>145</v>
      </c>
      <c r="D135" s="218" t="s">
        <v>129</v>
      </c>
      <c r="E135" s="219" t="s">
        <v>273</v>
      </c>
      <c r="F135" s="220" t="s">
        <v>274</v>
      </c>
      <c r="G135" s="221" t="s">
        <v>251</v>
      </c>
      <c r="H135" s="222">
        <v>50.399999999999999</v>
      </c>
      <c r="I135" s="223"/>
      <c r="J135" s="224">
        <f>ROUND(I135*H135,2)</f>
        <v>0</v>
      </c>
      <c r="K135" s="220" t="s">
        <v>133</v>
      </c>
      <c r="L135" s="44"/>
      <c r="M135" s="225" t="s">
        <v>1</v>
      </c>
      <c r="N135" s="226" t="s">
        <v>39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1.8</v>
      </c>
      <c r="T135" s="228">
        <f>S135*H135</f>
        <v>90.719999999999999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134</v>
      </c>
      <c r="AT135" s="229" t="s">
        <v>129</v>
      </c>
      <c r="AU135" s="229" t="s">
        <v>84</v>
      </c>
      <c r="AY135" s="17" t="s">
        <v>127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82</v>
      </c>
      <c r="BK135" s="230">
        <f>ROUND(I135*H135,2)</f>
        <v>0</v>
      </c>
      <c r="BL135" s="17" t="s">
        <v>134</v>
      </c>
      <c r="BM135" s="229" t="s">
        <v>275</v>
      </c>
    </row>
    <row r="136" s="2" customFormat="1">
      <c r="A136" s="38"/>
      <c r="B136" s="39"/>
      <c r="C136" s="40"/>
      <c r="D136" s="231" t="s">
        <v>136</v>
      </c>
      <c r="E136" s="40"/>
      <c r="F136" s="232" t="s">
        <v>276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136</v>
      </c>
      <c r="AU136" s="17" t="s">
        <v>84</v>
      </c>
    </row>
    <row r="137" s="13" customFormat="1">
      <c r="A137" s="13"/>
      <c r="B137" s="242"/>
      <c r="C137" s="243"/>
      <c r="D137" s="231" t="s">
        <v>265</v>
      </c>
      <c r="E137" s="244" t="s">
        <v>277</v>
      </c>
      <c r="F137" s="245" t="s">
        <v>278</v>
      </c>
      <c r="G137" s="243"/>
      <c r="H137" s="246">
        <v>50.399999999999999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2" t="s">
        <v>265</v>
      </c>
      <c r="AU137" s="252" t="s">
        <v>84</v>
      </c>
      <c r="AV137" s="13" t="s">
        <v>84</v>
      </c>
      <c r="AW137" s="13" t="s">
        <v>30</v>
      </c>
      <c r="AX137" s="13" t="s">
        <v>82</v>
      </c>
      <c r="AY137" s="252" t="s">
        <v>127</v>
      </c>
    </row>
    <row r="138" s="2" customFormat="1" ht="24.15" customHeight="1">
      <c r="A138" s="38"/>
      <c r="B138" s="39"/>
      <c r="C138" s="218" t="s">
        <v>134</v>
      </c>
      <c r="D138" s="218" t="s">
        <v>129</v>
      </c>
      <c r="E138" s="219" t="s">
        <v>279</v>
      </c>
      <c r="F138" s="220" t="s">
        <v>280</v>
      </c>
      <c r="G138" s="221" t="s">
        <v>251</v>
      </c>
      <c r="H138" s="222">
        <v>40.759999999999998</v>
      </c>
      <c r="I138" s="223"/>
      <c r="J138" s="224">
        <f>ROUND(I138*H138,2)</f>
        <v>0</v>
      </c>
      <c r="K138" s="220" t="s">
        <v>133</v>
      </c>
      <c r="L138" s="44"/>
      <c r="M138" s="225" t="s">
        <v>1</v>
      </c>
      <c r="N138" s="226" t="s">
        <v>39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1.8999999999999999</v>
      </c>
      <c r="T138" s="228">
        <f>S138*H138</f>
        <v>77.443999999999988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134</v>
      </c>
      <c r="AT138" s="229" t="s">
        <v>129</v>
      </c>
      <c r="AU138" s="229" t="s">
        <v>84</v>
      </c>
      <c r="AY138" s="17" t="s">
        <v>127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82</v>
      </c>
      <c r="BK138" s="230">
        <f>ROUND(I138*H138,2)</f>
        <v>0</v>
      </c>
      <c r="BL138" s="17" t="s">
        <v>134</v>
      </c>
      <c r="BM138" s="229" t="s">
        <v>281</v>
      </c>
    </row>
    <row r="139" s="2" customFormat="1">
      <c r="A139" s="38"/>
      <c r="B139" s="39"/>
      <c r="C139" s="40"/>
      <c r="D139" s="231" t="s">
        <v>136</v>
      </c>
      <c r="E139" s="40"/>
      <c r="F139" s="232" t="s">
        <v>282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136</v>
      </c>
      <c r="AU139" s="17" t="s">
        <v>84</v>
      </c>
    </row>
    <row r="140" s="13" customFormat="1">
      <c r="A140" s="13"/>
      <c r="B140" s="242"/>
      <c r="C140" s="243"/>
      <c r="D140" s="231" t="s">
        <v>265</v>
      </c>
      <c r="E140" s="244" t="s">
        <v>283</v>
      </c>
      <c r="F140" s="245" t="s">
        <v>284</v>
      </c>
      <c r="G140" s="243"/>
      <c r="H140" s="246">
        <v>40.759999999999998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265</v>
      </c>
      <c r="AU140" s="252" t="s">
        <v>84</v>
      </c>
      <c r="AV140" s="13" t="s">
        <v>84</v>
      </c>
      <c r="AW140" s="13" t="s">
        <v>30</v>
      </c>
      <c r="AX140" s="13" t="s">
        <v>82</v>
      </c>
      <c r="AY140" s="252" t="s">
        <v>127</v>
      </c>
    </row>
    <row r="141" s="2" customFormat="1" ht="24.15" customHeight="1">
      <c r="A141" s="38"/>
      <c r="B141" s="39"/>
      <c r="C141" s="218" t="s">
        <v>144</v>
      </c>
      <c r="D141" s="218" t="s">
        <v>129</v>
      </c>
      <c r="E141" s="219" t="s">
        <v>285</v>
      </c>
      <c r="F141" s="220" t="s">
        <v>286</v>
      </c>
      <c r="G141" s="221" t="s">
        <v>227</v>
      </c>
      <c r="H141" s="222">
        <v>5595.5</v>
      </c>
      <c r="I141" s="223"/>
      <c r="J141" s="224">
        <f>ROUND(I141*H141,2)</f>
        <v>0</v>
      </c>
      <c r="K141" s="220" t="s">
        <v>133</v>
      </c>
      <c r="L141" s="44"/>
      <c r="M141" s="225" t="s">
        <v>1</v>
      </c>
      <c r="N141" s="226" t="s">
        <v>39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134</v>
      </c>
      <c r="AT141" s="229" t="s">
        <v>129</v>
      </c>
      <c r="AU141" s="229" t="s">
        <v>84</v>
      </c>
      <c r="AY141" s="17" t="s">
        <v>127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82</v>
      </c>
      <c r="BK141" s="230">
        <f>ROUND(I141*H141,2)</f>
        <v>0</v>
      </c>
      <c r="BL141" s="17" t="s">
        <v>134</v>
      </c>
      <c r="BM141" s="229" t="s">
        <v>287</v>
      </c>
    </row>
    <row r="142" s="2" customFormat="1">
      <c r="A142" s="38"/>
      <c r="B142" s="39"/>
      <c r="C142" s="40"/>
      <c r="D142" s="231" t="s">
        <v>136</v>
      </c>
      <c r="E142" s="40"/>
      <c r="F142" s="232" t="s">
        <v>288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136</v>
      </c>
      <c r="AU142" s="17" t="s">
        <v>84</v>
      </c>
    </row>
    <row r="143" s="13" customFormat="1">
      <c r="A143" s="13"/>
      <c r="B143" s="242"/>
      <c r="C143" s="243"/>
      <c r="D143" s="231" t="s">
        <v>265</v>
      </c>
      <c r="E143" s="244" t="s">
        <v>241</v>
      </c>
      <c r="F143" s="245" t="s">
        <v>289</v>
      </c>
      <c r="G143" s="243"/>
      <c r="H143" s="246">
        <v>5000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265</v>
      </c>
      <c r="AU143" s="252" t="s">
        <v>84</v>
      </c>
      <c r="AV143" s="13" t="s">
        <v>84</v>
      </c>
      <c r="AW143" s="13" t="s">
        <v>30</v>
      </c>
      <c r="AX143" s="13" t="s">
        <v>74</v>
      </c>
      <c r="AY143" s="252" t="s">
        <v>127</v>
      </c>
    </row>
    <row r="144" s="13" customFormat="1">
      <c r="A144" s="13"/>
      <c r="B144" s="242"/>
      <c r="C144" s="243"/>
      <c r="D144" s="231" t="s">
        <v>265</v>
      </c>
      <c r="E144" s="244" t="s">
        <v>1</v>
      </c>
      <c r="F144" s="245" t="s">
        <v>290</v>
      </c>
      <c r="G144" s="243"/>
      <c r="H144" s="246">
        <v>200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265</v>
      </c>
      <c r="AU144" s="252" t="s">
        <v>84</v>
      </c>
      <c r="AV144" s="13" t="s">
        <v>84</v>
      </c>
      <c r="AW144" s="13" t="s">
        <v>30</v>
      </c>
      <c r="AX144" s="13" t="s">
        <v>74</v>
      </c>
      <c r="AY144" s="252" t="s">
        <v>127</v>
      </c>
    </row>
    <row r="145" s="13" customFormat="1">
      <c r="A145" s="13"/>
      <c r="B145" s="242"/>
      <c r="C145" s="243"/>
      <c r="D145" s="231" t="s">
        <v>265</v>
      </c>
      <c r="E145" s="244" t="s">
        <v>1</v>
      </c>
      <c r="F145" s="245" t="s">
        <v>291</v>
      </c>
      <c r="G145" s="243"/>
      <c r="H145" s="246">
        <v>250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265</v>
      </c>
      <c r="AU145" s="252" t="s">
        <v>84</v>
      </c>
      <c r="AV145" s="13" t="s">
        <v>84</v>
      </c>
      <c r="AW145" s="13" t="s">
        <v>30</v>
      </c>
      <c r="AX145" s="13" t="s">
        <v>74</v>
      </c>
      <c r="AY145" s="252" t="s">
        <v>127</v>
      </c>
    </row>
    <row r="146" s="13" customFormat="1">
      <c r="A146" s="13"/>
      <c r="B146" s="242"/>
      <c r="C146" s="243"/>
      <c r="D146" s="231" t="s">
        <v>265</v>
      </c>
      <c r="E146" s="244" t="s">
        <v>1</v>
      </c>
      <c r="F146" s="245" t="s">
        <v>292</v>
      </c>
      <c r="G146" s="243"/>
      <c r="H146" s="246">
        <v>90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2" t="s">
        <v>265</v>
      </c>
      <c r="AU146" s="252" t="s">
        <v>84</v>
      </c>
      <c r="AV146" s="13" t="s">
        <v>84</v>
      </c>
      <c r="AW146" s="13" t="s">
        <v>30</v>
      </c>
      <c r="AX146" s="13" t="s">
        <v>74</v>
      </c>
      <c r="AY146" s="252" t="s">
        <v>127</v>
      </c>
    </row>
    <row r="147" s="13" customFormat="1">
      <c r="A147" s="13"/>
      <c r="B147" s="242"/>
      <c r="C147" s="243"/>
      <c r="D147" s="231" t="s">
        <v>265</v>
      </c>
      <c r="E147" s="244" t="s">
        <v>1</v>
      </c>
      <c r="F147" s="245" t="s">
        <v>293</v>
      </c>
      <c r="G147" s="243"/>
      <c r="H147" s="246">
        <v>55.5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265</v>
      </c>
      <c r="AU147" s="252" t="s">
        <v>84</v>
      </c>
      <c r="AV147" s="13" t="s">
        <v>84</v>
      </c>
      <c r="AW147" s="13" t="s">
        <v>30</v>
      </c>
      <c r="AX147" s="13" t="s">
        <v>74</v>
      </c>
      <c r="AY147" s="252" t="s">
        <v>127</v>
      </c>
    </row>
    <row r="148" s="14" customFormat="1">
      <c r="A148" s="14"/>
      <c r="B148" s="253"/>
      <c r="C148" s="254"/>
      <c r="D148" s="231" t="s">
        <v>265</v>
      </c>
      <c r="E148" s="255" t="s">
        <v>1</v>
      </c>
      <c r="F148" s="256" t="s">
        <v>267</v>
      </c>
      <c r="G148" s="254"/>
      <c r="H148" s="257">
        <v>5595.5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3" t="s">
        <v>265</v>
      </c>
      <c r="AU148" s="263" t="s">
        <v>84</v>
      </c>
      <c r="AV148" s="14" t="s">
        <v>134</v>
      </c>
      <c r="AW148" s="14" t="s">
        <v>30</v>
      </c>
      <c r="AX148" s="14" t="s">
        <v>82</v>
      </c>
      <c r="AY148" s="263" t="s">
        <v>127</v>
      </c>
    </row>
    <row r="149" s="2" customFormat="1" ht="33" customHeight="1">
      <c r="A149" s="38"/>
      <c r="B149" s="39"/>
      <c r="C149" s="218" t="s">
        <v>159</v>
      </c>
      <c r="D149" s="218" t="s">
        <v>129</v>
      </c>
      <c r="E149" s="219" t="s">
        <v>294</v>
      </c>
      <c r="F149" s="220" t="s">
        <v>295</v>
      </c>
      <c r="G149" s="221" t="s">
        <v>251</v>
      </c>
      <c r="H149" s="222">
        <v>1290.4000000000001</v>
      </c>
      <c r="I149" s="223"/>
      <c r="J149" s="224">
        <f>ROUND(I149*H149,2)</f>
        <v>0</v>
      </c>
      <c r="K149" s="220" t="s">
        <v>133</v>
      </c>
      <c r="L149" s="44"/>
      <c r="M149" s="225" t="s">
        <v>1</v>
      </c>
      <c r="N149" s="226" t="s">
        <v>39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134</v>
      </c>
      <c r="AT149" s="229" t="s">
        <v>129</v>
      </c>
      <c r="AU149" s="229" t="s">
        <v>84</v>
      </c>
      <c r="AY149" s="17" t="s">
        <v>127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82</v>
      </c>
      <c r="BK149" s="230">
        <f>ROUND(I149*H149,2)</f>
        <v>0</v>
      </c>
      <c r="BL149" s="17" t="s">
        <v>134</v>
      </c>
      <c r="BM149" s="229" t="s">
        <v>296</v>
      </c>
    </row>
    <row r="150" s="2" customFormat="1">
      <c r="A150" s="38"/>
      <c r="B150" s="39"/>
      <c r="C150" s="40"/>
      <c r="D150" s="231" t="s">
        <v>136</v>
      </c>
      <c r="E150" s="40"/>
      <c r="F150" s="232" t="s">
        <v>297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136</v>
      </c>
      <c r="AU150" s="17" t="s">
        <v>84</v>
      </c>
    </row>
    <row r="151" s="2" customFormat="1">
      <c r="A151" s="38"/>
      <c r="B151" s="39"/>
      <c r="C151" s="40"/>
      <c r="D151" s="231" t="s">
        <v>173</v>
      </c>
      <c r="E151" s="40"/>
      <c r="F151" s="236" t="s">
        <v>298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173</v>
      </c>
      <c r="AU151" s="17" t="s">
        <v>84</v>
      </c>
    </row>
    <row r="152" s="13" customFormat="1">
      <c r="A152" s="13"/>
      <c r="B152" s="242"/>
      <c r="C152" s="243"/>
      <c r="D152" s="231" t="s">
        <v>265</v>
      </c>
      <c r="E152" s="244" t="s">
        <v>249</v>
      </c>
      <c r="F152" s="245" t="s">
        <v>299</v>
      </c>
      <c r="G152" s="243"/>
      <c r="H152" s="246">
        <v>1290.4000000000001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265</v>
      </c>
      <c r="AU152" s="252" t="s">
        <v>84</v>
      </c>
      <c r="AV152" s="13" t="s">
        <v>84</v>
      </c>
      <c r="AW152" s="13" t="s">
        <v>30</v>
      </c>
      <c r="AX152" s="13" t="s">
        <v>82</v>
      </c>
      <c r="AY152" s="252" t="s">
        <v>127</v>
      </c>
    </row>
    <row r="153" s="2" customFormat="1" ht="24.15" customHeight="1">
      <c r="A153" s="38"/>
      <c r="B153" s="39"/>
      <c r="C153" s="218" t="s">
        <v>163</v>
      </c>
      <c r="D153" s="218" t="s">
        <v>129</v>
      </c>
      <c r="E153" s="219" t="s">
        <v>300</v>
      </c>
      <c r="F153" s="220" t="s">
        <v>301</v>
      </c>
      <c r="G153" s="221" t="s">
        <v>251</v>
      </c>
      <c r="H153" s="222">
        <v>439.19999999999999</v>
      </c>
      <c r="I153" s="223"/>
      <c r="J153" s="224">
        <f>ROUND(I153*H153,2)</f>
        <v>0</v>
      </c>
      <c r="K153" s="220" t="s">
        <v>133</v>
      </c>
      <c r="L153" s="44"/>
      <c r="M153" s="225" t="s">
        <v>1</v>
      </c>
      <c r="N153" s="226" t="s">
        <v>39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134</v>
      </c>
      <c r="AT153" s="229" t="s">
        <v>129</v>
      </c>
      <c r="AU153" s="229" t="s">
        <v>84</v>
      </c>
      <c r="AY153" s="17" t="s">
        <v>127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82</v>
      </c>
      <c r="BK153" s="230">
        <f>ROUND(I153*H153,2)</f>
        <v>0</v>
      </c>
      <c r="BL153" s="17" t="s">
        <v>134</v>
      </c>
      <c r="BM153" s="229" t="s">
        <v>302</v>
      </c>
    </row>
    <row r="154" s="2" customFormat="1">
      <c r="A154" s="38"/>
      <c r="B154" s="39"/>
      <c r="C154" s="40"/>
      <c r="D154" s="231" t="s">
        <v>136</v>
      </c>
      <c r="E154" s="40"/>
      <c r="F154" s="232" t="s">
        <v>303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136</v>
      </c>
      <c r="AU154" s="17" t="s">
        <v>84</v>
      </c>
    </row>
    <row r="155" s="13" customFormat="1">
      <c r="A155" s="13"/>
      <c r="B155" s="242"/>
      <c r="C155" s="243"/>
      <c r="D155" s="231" t="s">
        <v>265</v>
      </c>
      <c r="E155" s="244" t="s">
        <v>304</v>
      </c>
      <c r="F155" s="245" t="s">
        <v>305</v>
      </c>
      <c r="G155" s="243"/>
      <c r="H155" s="246">
        <v>439.19999999999999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265</v>
      </c>
      <c r="AU155" s="252" t="s">
        <v>84</v>
      </c>
      <c r="AV155" s="13" t="s">
        <v>84</v>
      </c>
      <c r="AW155" s="13" t="s">
        <v>30</v>
      </c>
      <c r="AX155" s="13" t="s">
        <v>82</v>
      </c>
      <c r="AY155" s="252" t="s">
        <v>127</v>
      </c>
    </row>
    <row r="156" s="2" customFormat="1" ht="24.15" customHeight="1">
      <c r="A156" s="38"/>
      <c r="B156" s="39"/>
      <c r="C156" s="218" t="s">
        <v>168</v>
      </c>
      <c r="D156" s="218" t="s">
        <v>129</v>
      </c>
      <c r="E156" s="219" t="s">
        <v>306</v>
      </c>
      <c r="F156" s="220" t="s">
        <v>307</v>
      </c>
      <c r="G156" s="221" t="s">
        <v>251</v>
      </c>
      <c r="H156" s="222">
        <v>26.399999999999999</v>
      </c>
      <c r="I156" s="223"/>
      <c r="J156" s="224">
        <f>ROUND(I156*H156,2)</f>
        <v>0</v>
      </c>
      <c r="K156" s="220" t="s">
        <v>133</v>
      </c>
      <c r="L156" s="44"/>
      <c r="M156" s="225" t="s">
        <v>1</v>
      </c>
      <c r="N156" s="226" t="s">
        <v>39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134</v>
      </c>
      <c r="AT156" s="229" t="s">
        <v>129</v>
      </c>
      <c r="AU156" s="229" t="s">
        <v>84</v>
      </c>
      <c r="AY156" s="17" t="s">
        <v>127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82</v>
      </c>
      <c r="BK156" s="230">
        <f>ROUND(I156*H156,2)</f>
        <v>0</v>
      </c>
      <c r="BL156" s="17" t="s">
        <v>134</v>
      </c>
      <c r="BM156" s="229" t="s">
        <v>308</v>
      </c>
    </row>
    <row r="157" s="2" customFormat="1">
      <c r="A157" s="38"/>
      <c r="B157" s="39"/>
      <c r="C157" s="40"/>
      <c r="D157" s="231" t="s">
        <v>136</v>
      </c>
      <c r="E157" s="40"/>
      <c r="F157" s="232" t="s">
        <v>309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136</v>
      </c>
      <c r="AU157" s="17" t="s">
        <v>84</v>
      </c>
    </row>
    <row r="158" s="13" customFormat="1">
      <c r="A158" s="13"/>
      <c r="B158" s="242"/>
      <c r="C158" s="243"/>
      <c r="D158" s="231" t="s">
        <v>265</v>
      </c>
      <c r="E158" s="244" t="s">
        <v>310</v>
      </c>
      <c r="F158" s="245" t="s">
        <v>311</v>
      </c>
      <c r="G158" s="243"/>
      <c r="H158" s="246">
        <v>26.399999999999999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2" t="s">
        <v>265</v>
      </c>
      <c r="AU158" s="252" t="s">
        <v>84</v>
      </c>
      <c r="AV158" s="13" t="s">
        <v>84</v>
      </c>
      <c r="AW158" s="13" t="s">
        <v>30</v>
      </c>
      <c r="AX158" s="13" t="s">
        <v>82</v>
      </c>
      <c r="AY158" s="252" t="s">
        <v>127</v>
      </c>
    </row>
    <row r="159" s="2" customFormat="1" ht="37.8" customHeight="1">
      <c r="A159" s="38"/>
      <c r="B159" s="39"/>
      <c r="C159" s="218" t="s">
        <v>175</v>
      </c>
      <c r="D159" s="218" t="s">
        <v>129</v>
      </c>
      <c r="E159" s="219" t="s">
        <v>312</v>
      </c>
      <c r="F159" s="220" t="s">
        <v>313</v>
      </c>
      <c r="G159" s="221" t="s">
        <v>251</v>
      </c>
      <c r="H159" s="222">
        <v>525.60000000000002</v>
      </c>
      <c r="I159" s="223"/>
      <c r="J159" s="224">
        <f>ROUND(I159*H159,2)</f>
        <v>0</v>
      </c>
      <c r="K159" s="220" t="s">
        <v>133</v>
      </c>
      <c r="L159" s="44"/>
      <c r="M159" s="225" t="s">
        <v>1</v>
      </c>
      <c r="N159" s="226" t="s">
        <v>39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134</v>
      </c>
      <c r="AT159" s="229" t="s">
        <v>129</v>
      </c>
      <c r="AU159" s="229" t="s">
        <v>84</v>
      </c>
      <c r="AY159" s="17" t="s">
        <v>127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82</v>
      </c>
      <c r="BK159" s="230">
        <f>ROUND(I159*H159,2)</f>
        <v>0</v>
      </c>
      <c r="BL159" s="17" t="s">
        <v>134</v>
      </c>
      <c r="BM159" s="229" t="s">
        <v>314</v>
      </c>
    </row>
    <row r="160" s="2" customFormat="1">
      <c r="A160" s="38"/>
      <c r="B160" s="39"/>
      <c r="C160" s="40"/>
      <c r="D160" s="231" t="s">
        <v>136</v>
      </c>
      <c r="E160" s="40"/>
      <c r="F160" s="232" t="s">
        <v>315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136</v>
      </c>
      <c r="AU160" s="17" t="s">
        <v>84</v>
      </c>
    </row>
    <row r="161" s="13" customFormat="1">
      <c r="A161" s="13"/>
      <c r="B161" s="242"/>
      <c r="C161" s="243"/>
      <c r="D161" s="231" t="s">
        <v>265</v>
      </c>
      <c r="E161" s="244" t="s">
        <v>1</v>
      </c>
      <c r="F161" s="245" t="s">
        <v>316</v>
      </c>
      <c r="G161" s="243"/>
      <c r="H161" s="246">
        <v>324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265</v>
      </c>
      <c r="AU161" s="252" t="s">
        <v>84</v>
      </c>
      <c r="AV161" s="13" t="s">
        <v>84</v>
      </c>
      <c r="AW161" s="13" t="s">
        <v>30</v>
      </c>
      <c r="AX161" s="13" t="s">
        <v>74</v>
      </c>
      <c r="AY161" s="252" t="s">
        <v>127</v>
      </c>
    </row>
    <row r="162" s="13" customFormat="1">
      <c r="A162" s="13"/>
      <c r="B162" s="242"/>
      <c r="C162" s="243"/>
      <c r="D162" s="231" t="s">
        <v>265</v>
      </c>
      <c r="E162" s="244" t="s">
        <v>1</v>
      </c>
      <c r="F162" s="245" t="s">
        <v>317</v>
      </c>
      <c r="G162" s="243"/>
      <c r="H162" s="246">
        <v>201.59999999999999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265</v>
      </c>
      <c r="AU162" s="252" t="s">
        <v>84</v>
      </c>
      <c r="AV162" s="13" t="s">
        <v>84</v>
      </c>
      <c r="AW162" s="13" t="s">
        <v>30</v>
      </c>
      <c r="AX162" s="13" t="s">
        <v>74</v>
      </c>
      <c r="AY162" s="252" t="s">
        <v>127</v>
      </c>
    </row>
    <row r="163" s="14" customFormat="1">
      <c r="A163" s="14"/>
      <c r="B163" s="253"/>
      <c r="C163" s="254"/>
      <c r="D163" s="231" t="s">
        <v>265</v>
      </c>
      <c r="E163" s="255" t="s">
        <v>1</v>
      </c>
      <c r="F163" s="256" t="s">
        <v>267</v>
      </c>
      <c r="G163" s="254"/>
      <c r="H163" s="257">
        <v>525.60000000000002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265</v>
      </c>
      <c r="AU163" s="263" t="s">
        <v>84</v>
      </c>
      <c r="AV163" s="14" t="s">
        <v>134</v>
      </c>
      <c r="AW163" s="14" t="s">
        <v>30</v>
      </c>
      <c r="AX163" s="14" t="s">
        <v>82</v>
      </c>
      <c r="AY163" s="263" t="s">
        <v>127</v>
      </c>
    </row>
    <row r="164" s="2" customFormat="1" ht="37.8" customHeight="1">
      <c r="A164" s="38"/>
      <c r="B164" s="39"/>
      <c r="C164" s="218" t="s">
        <v>180</v>
      </c>
      <c r="D164" s="218" t="s">
        <v>129</v>
      </c>
      <c r="E164" s="219" t="s">
        <v>318</v>
      </c>
      <c r="F164" s="220" t="s">
        <v>319</v>
      </c>
      <c r="G164" s="221" t="s">
        <v>251</v>
      </c>
      <c r="H164" s="222">
        <v>1595.03</v>
      </c>
      <c r="I164" s="223"/>
      <c r="J164" s="224">
        <f>ROUND(I164*H164,2)</f>
        <v>0</v>
      </c>
      <c r="K164" s="220" t="s">
        <v>133</v>
      </c>
      <c r="L164" s="44"/>
      <c r="M164" s="225" t="s">
        <v>1</v>
      </c>
      <c r="N164" s="226" t="s">
        <v>39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134</v>
      </c>
      <c r="AT164" s="229" t="s">
        <v>129</v>
      </c>
      <c r="AU164" s="229" t="s">
        <v>84</v>
      </c>
      <c r="AY164" s="17" t="s">
        <v>127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82</v>
      </c>
      <c r="BK164" s="230">
        <f>ROUND(I164*H164,2)</f>
        <v>0</v>
      </c>
      <c r="BL164" s="17" t="s">
        <v>134</v>
      </c>
      <c r="BM164" s="229" t="s">
        <v>320</v>
      </c>
    </row>
    <row r="165" s="2" customFormat="1">
      <c r="A165" s="38"/>
      <c r="B165" s="39"/>
      <c r="C165" s="40"/>
      <c r="D165" s="231" t="s">
        <v>136</v>
      </c>
      <c r="E165" s="40"/>
      <c r="F165" s="232" t="s">
        <v>321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136</v>
      </c>
      <c r="AU165" s="17" t="s">
        <v>84</v>
      </c>
    </row>
    <row r="166" s="13" customFormat="1">
      <c r="A166" s="13"/>
      <c r="B166" s="242"/>
      <c r="C166" s="243"/>
      <c r="D166" s="231" t="s">
        <v>265</v>
      </c>
      <c r="E166" s="244" t="s">
        <v>1</v>
      </c>
      <c r="F166" s="245" t="s">
        <v>322</v>
      </c>
      <c r="G166" s="243"/>
      <c r="H166" s="246">
        <v>1290.4000000000001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2" t="s">
        <v>265</v>
      </c>
      <c r="AU166" s="252" t="s">
        <v>84</v>
      </c>
      <c r="AV166" s="13" t="s">
        <v>84</v>
      </c>
      <c r="AW166" s="13" t="s">
        <v>30</v>
      </c>
      <c r="AX166" s="13" t="s">
        <v>74</v>
      </c>
      <c r="AY166" s="252" t="s">
        <v>127</v>
      </c>
    </row>
    <row r="167" s="13" customFormat="1">
      <c r="A167" s="13"/>
      <c r="B167" s="242"/>
      <c r="C167" s="243"/>
      <c r="D167" s="231" t="s">
        <v>265</v>
      </c>
      <c r="E167" s="244" t="s">
        <v>1</v>
      </c>
      <c r="F167" s="245" t="s">
        <v>323</v>
      </c>
      <c r="G167" s="243"/>
      <c r="H167" s="246">
        <v>304.63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265</v>
      </c>
      <c r="AU167" s="252" t="s">
        <v>84</v>
      </c>
      <c r="AV167" s="13" t="s">
        <v>84</v>
      </c>
      <c r="AW167" s="13" t="s">
        <v>30</v>
      </c>
      <c r="AX167" s="13" t="s">
        <v>74</v>
      </c>
      <c r="AY167" s="252" t="s">
        <v>127</v>
      </c>
    </row>
    <row r="168" s="14" customFormat="1">
      <c r="A168" s="14"/>
      <c r="B168" s="253"/>
      <c r="C168" s="254"/>
      <c r="D168" s="231" t="s">
        <v>265</v>
      </c>
      <c r="E168" s="255" t="s">
        <v>1</v>
      </c>
      <c r="F168" s="256" t="s">
        <v>267</v>
      </c>
      <c r="G168" s="254"/>
      <c r="H168" s="257">
        <v>1595.03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265</v>
      </c>
      <c r="AU168" s="263" t="s">
        <v>84</v>
      </c>
      <c r="AV168" s="14" t="s">
        <v>134</v>
      </c>
      <c r="AW168" s="14" t="s">
        <v>30</v>
      </c>
      <c r="AX168" s="14" t="s">
        <v>82</v>
      </c>
      <c r="AY168" s="263" t="s">
        <v>127</v>
      </c>
    </row>
    <row r="169" s="2" customFormat="1" ht="37.8" customHeight="1">
      <c r="A169" s="38"/>
      <c r="B169" s="39"/>
      <c r="C169" s="218" t="s">
        <v>184</v>
      </c>
      <c r="D169" s="218" t="s">
        <v>129</v>
      </c>
      <c r="E169" s="219" t="s">
        <v>324</v>
      </c>
      <c r="F169" s="220" t="s">
        <v>325</v>
      </c>
      <c r="G169" s="221" t="s">
        <v>251</v>
      </c>
      <c r="H169" s="222">
        <v>985.76999999999998</v>
      </c>
      <c r="I169" s="223"/>
      <c r="J169" s="224">
        <f>ROUND(I169*H169,2)</f>
        <v>0</v>
      </c>
      <c r="K169" s="220" t="s">
        <v>133</v>
      </c>
      <c r="L169" s="44"/>
      <c r="M169" s="225" t="s">
        <v>1</v>
      </c>
      <c r="N169" s="226" t="s">
        <v>39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134</v>
      </c>
      <c r="AT169" s="229" t="s">
        <v>129</v>
      </c>
      <c r="AU169" s="229" t="s">
        <v>84</v>
      </c>
      <c r="AY169" s="17" t="s">
        <v>127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82</v>
      </c>
      <c r="BK169" s="230">
        <f>ROUND(I169*H169,2)</f>
        <v>0</v>
      </c>
      <c r="BL169" s="17" t="s">
        <v>134</v>
      </c>
      <c r="BM169" s="229" t="s">
        <v>326</v>
      </c>
    </row>
    <row r="170" s="2" customFormat="1">
      <c r="A170" s="38"/>
      <c r="B170" s="39"/>
      <c r="C170" s="40"/>
      <c r="D170" s="231" t="s">
        <v>136</v>
      </c>
      <c r="E170" s="40"/>
      <c r="F170" s="232" t="s">
        <v>327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136</v>
      </c>
      <c r="AU170" s="17" t="s">
        <v>84</v>
      </c>
    </row>
    <row r="171" s="2" customFormat="1">
      <c r="A171" s="38"/>
      <c r="B171" s="39"/>
      <c r="C171" s="40"/>
      <c r="D171" s="231" t="s">
        <v>173</v>
      </c>
      <c r="E171" s="40"/>
      <c r="F171" s="236" t="s">
        <v>328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173</v>
      </c>
      <c r="AU171" s="17" t="s">
        <v>84</v>
      </c>
    </row>
    <row r="172" s="13" customFormat="1">
      <c r="A172" s="13"/>
      <c r="B172" s="242"/>
      <c r="C172" s="243"/>
      <c r="D172" s="231" t="s">
        <v>265</v>
      </c>
      <c r="E172" s="244" t="s">
        <v>1</v>
      </c>
      <c r="F172" s="245" t="s">
        <v>329</v>
      </c>
      <c r="G172" s="243"/>
      <c r="H172" s="246">
        <v>985.76999999999998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2" t="s">
        <v>265</v>
      </c>
      <c r="AU172" s="252" t="s">
        <v>84</v>
      </c>
      <c r="AV172" s="13" t="s">
        <v>84</v>
      </c>
      <c r="AW172" s="13" t="s">
        <v>30</v>
      </c>
      <c r="AX172" s="13" t="s">
        <v>82</v>
      </c>
      <c r="AY172" s="252" t="s">
        <v>127</v>
      </c>
    </row>
    <row r="173" s="2" customFormat="1" ht="37.8" customHeight="1">
      <c r="A173" s="38"/>
      <c r="B173" s="39"/>
      <c r="C173" s="218" t="s">
        <v>8</v>
      </c>
      <c r="D173" s="218" t="s">
        <v>129</v>
      </c>
      <c r="E173" s="219" t="s">
        <v>330</v>
      </c>
      <c r="F173" s="220" t="s">
        <v>331</v>
      </c>
      <c r="G173" s="221" t="s">
        <v>251</v>
      </c>
      <c r="H173" s="222">
        <v>5914.6199999999999</v>
      </c>
      <c r="I173" s="223"/>
      <c r="J173" s="224">
        <f>ROUND(I173*H173,2)</f>
        <v>0</v>
      </c>
      <c r="K173" s="220" t="s">
        <v>133</v>
      </c>
      <c r="L173" s="44"/>
      <c r="M173" s="225" t="s">
        <v>1</v>
      </c>
      <c r="N173" s="226" t="s">
        <v>39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134</v>
      </c>
      <c r="AT173" s="229" t="s">
        <v>129</v>
      </c>
      <c r="AU173" s="229" t="s">
        <v>84</v>
      </c>
      <c r="AY173" s="17" t="s">
        <v>127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82</v>
      </c>
      <c r="BK173" s="230">
        <f>ROUND(I173*H173,2)</f>
        <v>0</v>
      </c>
      <c r="BL173" s="17" t="s">
        <v>134</v>
      </c>
      <c r="BM173" s="229" t="s">
        <v>332</v>
      </c>
    </row>
    <row r="174" s="2" customFormat="1">
      <c r="A174" s="38"/>
      <c r="B174" s="39"/>
      <c r="C174" s="40"/>
      <c r="D174" s="231" t="s">
        <v>136</v>
      </c>
      <c r="E174" s="40"/>
      <c r="F174" s="232" t="s">
        <v>333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136</v>
      </c>
      <c r="AU174" s="17" t="s">
        <v>84</v>
      </c>
    </row>
    <row r="175" s="2" customFormat="1">
      <c r="A175" s="38"/>
      <c r="B175" s="39"/>
      <c r="C175" s="40"/>
      <c r="D175" s="231" t="s">
        <v>173</v>
      </c>
      <c r="E175" s="40"/>
      <c r="F175" s="236" t="s">
        <v>334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173</v>
      </c>
      <c r="AU175" s="17" t="s">
        <v>84</v>
      </c>
    </row>
    <row r="176" s="13" customFormat="1">
      <c r="A176" s="13"/>
      <c r="B176" s="242"/>
      <c r="C176" s="243"/>
      <c r="D176" s="231" t="s">
        <v>265</v>
      </c>
      <c r="E176" s="244" t="s">
        <v>1</v>
      </c>
      <c r="F176" s="245" t="s">
        <v>335</v>
      </c>
      <c r="G176" s="243"/>
      <c r="H176" s="246">
        <v>5914.6199999999999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2" t="s">
        <v>265</v>
      </c>
      <c r="AU176" s="252" t="s">
        <v>84</v>
      </c>
      <c r="AV176" s="13" t="s">
        <v>84</v>
      </c>
      <c r="AW176" s="13" t="s">
        <v>30</v>
      </c>
      <c r="AX176" s="13" t="s">
        <v>74</v>
      </c>
      <c r="AY176" s="252" t="s">
        <v>127</v>
      </c>
    </row>
    <row r="177" s="14" customFormat="1">
      <c r="A177" s="14"/>
      <c r="B177" s="253"/>
      <c r="C177" s="254"/>
      <c r="D177" s="231" t="s">
        <v>265</v>
      </c>
      <c r="E177" s="255" t="s">
        <v>1</v>
      </c>
      <c r="F177" s="256" t="s">
        <v>267</v>
      </c>
      <c r="G177" s="254"/>
      <c r="H177" s="257">
        <v>5914.6199999999999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3" t="s">
        <v>265</v>
      </c>
      <c r="AU177" s="263" t="s">
        <v>84</v>
      </c>
      <c r="AV177" s="14" t="s">
        <v>134</v>
      </c>
      <c r="AW177" s="14" t="s">
        <v>30</v>
      </c>
      <c r="AX177" s="14" t="s">
        <v>82</v>
      </c>
      <c r="AY177" s="263" t="s">
        <v>127</v>
      </c>
    </row>
    <row r="178" s="2" customFormat="1" ht="24.15" customHeight="1">
      <c r="A178" s="38"/>
      <c r="B178" s="39"/>
      <c r="C178" s="218" t="s">
        <v>193</v>
      </c>
      <c r="D178" s="218" t="s">
        <v>129</v>
      </c>
      <c r="E178" s="219" t="s">
        <v>336</v>
      </c>
      <c r="F178" s="220" t="s">
        <v>337</v>
      </c>
      <c r="G178" s="221" t="s">
        <v>251</v>
      </c>
      <c r="H178" s="222">
        <v>1290.4000000000001</v>
      </c>
      <c r="I178" s="223"/>
      <c r="J178" s="224">
        <f>ROUND(I178*H178,2)</f>
        <v>0</v>
      </c>
      <c r="K178" s="220" t="s">
        <v>133</v>
      </c>
      <c r="L178" s="44"/>
      <c r="M178" s="225" t="s">
        <v>1</v>
      </c>
      <c r="N178" s="226" t="s">
        <v>39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134</v>
      </c>
      <c r="AT178" s="229" t="s">
        <v>129</v>
      </c>
      <c r="AU178" s="229" t="s">
        <v>84</v>
      </c>
      <c r="AY178" s="17" t="s">
        <v>127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82</v>
      </c>
      <c r="BK178" s="230">
        <f>ROUND(I178*H178,2)</f>
        <v>0</v>
      </c>
      <c r="BL178" s="17" t="s">
        <v>134</v>
      </c>
      <c r="BM178" s="229" t="s">
        <v>338</v>
      </c>
    </row>
    <row r="179" s="2" customFormat="1">
      <c r="A179" s="38"/>
      <c r="B179" s="39"/>
      <c r="C179" s="40"/>
      <c r="D179" s="231" t="s">
        <v>136</v>
      </c>
      <c r="E179" s="40"/>
      <c r="F179" s="232" t="s">
        <v>339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136</v>
      </c>
      <c r="AU179" s="17" t="s">
        <v>84</v>
      </c>
    </row>
    <row r="180" s="2" customFormat="1">
      <c r="A180" s="38"/>
      <c r="B180" s="39"/>
      <c r="C180" s="40"/>
      <c r="D180" s="231" t="s">
        <v>173</v>
      </c>
      <c r="E180" s="40"/>
      <c r="F180" s="236" t="s">
        <v>340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173</v>
      </c>
      <c r="AU180" s="17" t="s">
        <v>84</v>
      </c>
    </row>
    <row r="181" s="13" customFormat="1">
      <c r="A181" s="13"/>
      <c r="B181" s="242"/>
      <c r="C181" s="243"/>
      <c r="D181" s="231" t="s">
        <v>265</v>
      </c>
      <c r="E181" s="244" t="s">
        <v>1</v>
      </c>
      <c r="F181" s="245" t="s">
        <v>341</v>
      </c>
      <c r="G181" s="243"/>
      <c r="H181" s="246">
        <v>985.76999999999998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2" t="s">
        <v>265</v>
      </c>
      <c r="AU181" s="252" t="s">
        <v>84</v>
      </c>
      <c r="AV181" s="13" t="s">
        <v>84</v>
      </c>
      <c r="AW181" s="13" t="s">
        <v>30</v>
      </c>
      <c r="AX181" s="13" t="s">
        <v>74</v>
      </c>
      <c r="AY181" s="252" t="s">
        <v>127</v>
      </c>
    </row>
    <row r="182" s="13" customFormat="1">
      <c r="A182" s="13"/>
      <c r="B182" s="242"/>
      <c r="C182" s="243"/>
      <c r="D182" s="231" t="s">
        <v>265</v>
      </c>
      <c r="E182" s="244" t="s">
        <v>1</v>
      </c>
      <c r="F182" s="245" t="s">
        <v>342</v>
      </c>
      <c r="G182" s="243"/>
      <c r="H182" s="246">
        <v>304.63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265</v>
      </c>
      <c r="AU182" s="252" t="s">
        <v>84</v>
      </c>
      <c r="AV182" s="13" t="s">
        <v>84</v>
      </c>
      <c r="AW182" s="13" t="s">
        <v>30</v>
      </c>
      <c r="AX182" s="13" t="s">
        <v>74</v>
      </c>
      <c r="AY182" s="252" t="s">
        <v>127</v>
      </c>
    </row>
    <row r="183" s="14" customFormat="1">
      <c r="A183" s="14"/>
      <c r="B183" s="253"/>
      <c r="C183" s="254"/>
      <c r="D183" s="231" t="s">
        <v>265</v>
      </c>
      <c r="E183" s="255" t="s">
        <v>1</v>
      </c>
      <c r="F183" s="256" t="s">
        <v>267</v>
      </c>
      <c r="G183" s="254"/>
      <c r="H183" s="257">
        <v>1290.4000000000001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3" t="s">
        <v>265</v>
      </c>
      <c r="AU183" s="263" t="s">
        <v>84</v>
      </c>
      <c r="AV183" s="14" t="s">
        <v>134</v>
      </c>
      <c r="AW183" s="14" t="s">
        <v>30</v>
      </c>
      <c r="AX183" s="14" t="s">
        <v>82</v>
      </c>
      <c r="AY183" s="263" t="s">
        <v>127</v>
      </c>
    </row>
    <row r="184" s="2" customFormat="1" ht="24.15" customHeight="1">
      <c r="A184" s="38"/>
      <c r="B184" s="39"/>
      <c r="C184" s="218" t="s">
        <v>199</v>
      </c>
      <c r="D184" s="218" t="s">
        <v>129</v>
      </c>
      <c r="E184" s="219" t="s">
        <v>343</v>
      </c>
      <c r="F184" s="220" t="s">
        <v>344</v>
      </c>
      <c r="G184" s="221" t="s">
        <v>251</v>
      </c>
      <c r="H184" s="222">
        <v>304.63</v>
      </c>
      <c r="I184" s="223"/>
      <c r="J184" s="224">
        <f>ROUND(I184*H184,2)</f>
        <v>0</v>
      </c>
      <c r="K184" s="220" t="s">
        <v>133</v>
      </c>
      <c r="L184" s="44"/>
      <c r="M184" s="225" t="s">
        <v>1</v>
      </c>
      <c r="N184" s="226" t="s">
        <v>39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134</v>
      </c>
      <c r="AT184" s="229" t="s">
        <v>129</v>
      </c>
      <c r="AU184" s="229" t="s">
        <v>84</v>
      </c>
      <c r="AY184" s="17" t="s">
        <v>127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82</v>
      </c>
      <c r="BK184" s="230">
        <f>ROUND(I184*H184,2)</f>
        <v>0</v>
      </c>
      <c r="BL184" s="17" t="s">
        <v>134</v>
      </c>
      <c r="BM184" s="229" t="s">
        <v>345</v>
      </c>
    </row>
    <row r="185" s="2" customFormat="1">
      <c r="A185" s="38"/>
      <c r="B185" s="39"/>
      <c r="C185" s="40"/>
      <c r="D185" s="231" t="s">
        <v>136</v>
      </c>
      <c r="E185" s="40"/>
      <c r="F185" s="232" t="s">
        <v>346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136</v>
      </c>
      <c r="AU185" s="17" t="s">
        <v>84</v>
      </c>
    </row>
    <row r="186" s="2" customFormat="1">
      <c r="A186" s="38"/>
      <c r="B186" s="39"/>
      <c r="C186" s="40"/>
      <c r="D186" s="231" t="s">
        <v>173</v>
      </c>
      <c r="E186" s="40"/>
      <c r="F186" s="236" t="s">
        <v>347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173</v>
      </c>
      <c r="AU186" s="17" t="s">
        <v>84</v>
      </c>
    </row>
    <row r="187" s="13" customFormat="1">
      <c r="A187" s="13"/>
      <c r="B187" s="242"/>
      <c r="C187" s="243"/>
      <c r="D187" s="231" t="s">
        <v>265</v>
      </c>
      <c r="E187" s="244" t="s">
        <v>253</v>
      </c>
      <c r="F187" s="245" t="s">
        <v>348</v>
      </c>
      <c r="G187" s="243"/>
      <c r="H187" s="246">
        <v>304.63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265</v>
      </c>
      <c r="AU187" s="252" t="s">
        <v>84</v>
      </c>
      <c r="AV187" s="13" t="s">
        <v>84</v>
      </c>
      <c r="AW187" s="13" t="s">
        <v>30</v>
      </c>
      <c r="AX187" s="13" t="s">
        <v>82</v>
      </c>
      <c r="AY187" s="252" t="s">
        <v>127</v>
      </c>
    </row>
    <row r="188" s="2" customFormat="1" ht="37.8" customHeight="1">
      <c r="A188" s="38"/>
      <c r="B188" s="39"/>
      <c r="C188" s="218" t="s">
        <v>206</v>
      </c>
      <c r="D188" s="218" t="s">
        <v>129</v>
      </c>
      <c r="E188" s="219" t="s">
        <v>349</v>
      </c>
      <c r="F188" s="220" t="s">
        <v>350</v>
      </c>
      <c r="G188" s="221" t="s">
        <v>227</v>
      </c>
      <c r="H188" s="222">
        <v>5595.5</v>
      </c>
      <c r="I188" s="223"/>
      <c r="J188" s="224">
        <f>ROUND(I188*H188,2)</f>
        <v>0</v>
      </c>
      <c r="K188" s="220" t="s">
        <v>133</v>
      </c>
      <c r="L188" s="44"/>
      <c r="M188" s="225" t="s">
        <v>1</v>
      </c>
      <c r="N188" s="226" t="s">
        <v>39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134</v>
      </c>
      <c r="AT188" s="229" t="s">
        <v>129</v>
      </c>
      <c r="AU188" s="229" t="s">
        <v>84</v>
      </c>
      <c r="AY188" s="17" t="s">
        <v>127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82</v>
      </c>
      <c r="BK188" s="230">
        <f>ROUND(I188*H188,2)</f>
        <v>0</v>
      </c>
      <c r="BL188" s="17" t="s">
        <v>134</v>
      </c>
      <c r="BM188" s="229" t="s">
        <v>351</v>
      </c>
    </row>
    <row r="189" s="2" customFormat="1">
      <c r="A189" s="38"/>
      <c r="B189" s="39"/>
      <c r="C189" s="40"/>
      <c r="D189" s="231" t="s">
        <v>136</v>
      </c>
      <c r="E189" s="40"/>
      <c r="F189" s="232" t="s">
        <v>352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136</v>
      </c>
      <c r="AU189" s="17" t="s">
        <v>84</v>
      </c>
    </row>
    <row r="190" s="13" customFormat="1">
      <c r="A190" s="13"/>
      <c r="B190" s="242"/>
      <c r="C190" s="243"/>
      <c r="D190" s="231" t="s">
        <v>265</v>
      </c>
      <c r="E190" s="244" t="s">
        <v>1</v>
      </c>
      <c r="F190" s="245" t="s">
        <v>245</v>
      </c>
      <c r="G190" s="243"/>
      <c r="H190" s="246">
        <v>5595.5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2" t="s">
        <v>265</v>
      </c>
      <c r="AU190" s="252" t="s">
        <v>84</v>
      </c>
      <c r="AV190" s="13" t="s">
        <v>84</v>
      </c>
      <c r="AW190" s="13" t="s">
        <v>30</v>
      </c>
      <c r="AX190" s="13" t="s">
        <v>82</v>
      </c>
      <c r="AY190" s="252" t="s">
        <v>127</v>
      </c>
    </row>
    <row r="191" s="2" customFormat="1" ht="33" customHeight="1">
      <c r="A191" s="38"/>
      <c r="B191" s="39"/>
      <c r="C191" s="218" t="s">
        <v>212</v>
      </c>
      <c r="D191" s="218" t="s">
        <v>129</v>
      </c>
      <c r="E191" s="219" t="s">
        <v>353</v>
      </c>
      <c r="F191" s="220" t="s">
        <v>354</v>
      </c>
      <c r="G191" s="221" t="s">
        <v>227</v>
      </c>
      <c r="H191" s="222">
        <v>5595.5</v>
      </c>
      <c r="I191" s="223"/>
      <c r="J191" s="224">
        <f>ROUND(I191*H191,2)</f>
        <v>0</v>
      </c>
      <c r="K191" s="220" t="s">
        <v>133</v>
      </c>
      <c r="L191" s="44"/>
      <c r="M191" s="225" t="s">
        <v>1</v>
      </c>
      <c r="N191" s="226" t="s">
        <v>39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134</v>
      </c>
      <c r="AT191" s="229" t="s">
        <v>129</v>
      </c>
      <c r="AU191" s="229" t="s">
        <v>84</v>
      </c>
      <c r="AY191" s="17" t="s">
        <v>127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82</v>
      </c>
      <c r="BK191" s="230">
        <f>ROUND(I191*H191,2)</f>
        <v>0</v>
      </c>
      <c r="BL191" s="17" t="s">
        <v>134</v>
      </c>
      <c r="BM191" s="229" t="s">
        <v>355</v>
      </c>
    </row>
    <row r="192" s="2" customFormat="1">
      <c r="A192" s="38"/>
      <c r="B192" s="39"/>
      <c r="C192" s="40"/>
      <c r="D192" s="231" t="s">
        <v>136</v>
      </c>
      <c r="E192" s="40"/>
      <c r="F192" s="232" t="s">
        <v>356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136</v>
      </c>
      <c r="AU192" s="17" t="s">
        <v>84</v>
      </c>
    </row>
    <row r="193" s="13" customFormat="1">
      <c r="A193" s="13"/>
      <c r="B193" s="242"/>
      <c r="C193" s="243"/>
      <c r="D193" s="231" t="s">
        <v>265</v>
      </c>
      <c r="E193" s="244" t="s">
        <v>1</v>
      </c>
      <c r="F193" s="245" t="s">
        <v>357</v>
      </c>
      <c r="G193" s="243"/>
      <c r="H193" s="246">
        <v>5000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2" t="s">
        <v>265</v>
      </c>
      <c r="AU193" s="252" t="s">
        <v>84</v>
      </c>
      <c r="AV193" s="13" t="s">
        <v>84</v>
      </c>
      <c r="AW193" s="13" t="s">
        <v>30</v>
      </c>
      <c r="AX193" s="13" t="s">
        <v>74</v>
      </c>
      <c r="AY193" s="252" t="s">
        <v>127</v>
      </c>
    </row>
    <row r="194" s="13" customFormat="1">
      <c r="A194" s="13"/>
      <c r="B194" s="242"/>
      <c r="C194" s="243"/>
      <c r="D194" s="231" t="s">
        <v>265</v>
      </c>
      <c r="E194" s="244" t="s">
        <v>1</v>
      </c>
      <c r="F194" s="245" t="s">
        <v>290</v>
      </c>
      <c r="G194" s="243"/>
      <c r="H194" s="246">
        <v>200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2" t="s">
        <v>265</v>
      </c>
      <c r="AU194" s="252" t="s">
        <v>84</v>
      </c>
      <c r="AV194" s="13" t="s">
        <v>84</v>
      </c>
      <c r="AW194" s="13" t="s">
        <v>30</v>
      </c>
      <c r="AX194" s="13" t="s">
        <v>74</v>
      </c>
      <c r="AY194" s="252" t="s">
        <v>127</v>
      </c>
    </row>
    <row r="195" s="13" customFormat="1">
      <c r="A195" s="13"/>
      <c r="B195" s="242"/>
      <c r="C195" s="243"/>
      <c r="D195" s="231" t="s">
        <v>265</v>
      </c>
      <c r="E195" s="244" t="s">
        <v>1</v>
      </c>
      <c r="F195" s="245" t="s">
        <v>291</v>
      </c>
      <c r="G195" s="243"/>
      <c r="H195" s="246">
        <v>250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2" t="s">
        <v>265</v>
      </c>
      <c r="AU195" s="252" t="s">
        <v>84</v>
      </c>
      <c r="AV195" s="13" t="s">
        <v>84</v>
      </c>
      <c r="AW195" s="13" t="s">
        <v>30</v>
      </c>
      <c r="AX195" s="13" t="s">
        <v>74</v>
      </c>
      <c r="AY195" s="252" t="s">
        <v>127</v>
      </c>
    </row>
    <row r="196" s="13" customFormat="1">
      <c r="A196" s="13"/>
      <c r="B196" s="242"/>
      <c r="C196" s="243"/>
      <c r="D196" s="231" t="s">
        <v>265</v>
      </c>
      <c r="E196" s="244" t="s">
        <v>1</v>
      </c>
      <c r="F196" s="245" t="s">
        <v>292</v>
      </c>
      <c r="G196" s="243"/>
      <c r="H196" s="246">
        <v>90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2" t="s">
        <v>265</v>
      </c>
      <c r="AU196" s="252" t="s">
        <v>84</v>
      </c>
      <c r="AV196" s="13" t="s">
        <v>84</v>
      </c>
      <c r="AW196" s="13" t="s">
        <v>30</v>
      </c>
      <c r="AX196" s="13" t="s">
        <v>74</v>
      </c>
      <c r="AY196" s="252" t="s">
        <v>127</v>
      </c>
    </row>
    <row r="197" s="13" customFormat="1">
      <c r="A197" s="13"/>
      <c r="B197" s="242"/>
      <c r="C197" s="243"/>
      <c r="D197" s="231" t="s">
        <v>265</v>
      </c>
      <c r="E197" s="244" t="s">
        <v>1</v>
      </c>
      <c r="F197" s="245" t="s">
        <v>293</v>
      </c>
      <c r="G197" s="243"/>
      <c r="H197" s="246">
        <v>55.5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2" t="s">
        <v>265</v>
      </c>
      <c r="AU197" s="252" t="s">
        <v>84</v>
      </c>
      <c r="AV197" s="13" t="s">
        <v>84</v>
      </c>
      <c r="AW197" s="13" t="s">
        <v>30</v>
      </c>
      <c r="AX197" s="13" t="s">
        <v>74</v>
      </c>
      <c r="AY197" s="252" t="s">
        <v>127</v>
      </c>
    </row>
    <row r="198" s="14" customFormat="1">
      <c r="A198" s="14"/>
      <c r="B198" s="253"/>
      <c r="C198" s="254"/>
      <c r="D198" s="231" t="s">
        <v>265</v>
      </c>
      <c r="E198" s="255" t="s">
        <v>245</v>
      </c>
      <c r="F198" s="256" t="s">
        <v>267</v>
      </c>
      <c r="G198" s="254"/>
      <c r="H198" s="257">
        <v>5595.5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3" t="s">
        <v>265</v>
      </c>
      <c r="AU198" s="263" t="s">
        <v>84</v>
      </c>
      <c r="AV198" s="14" t="s">
        <v>134</v>
      </c>
      <c r="AW198" s="14" t="s">
        <v>30</v>
      </c>
      <c r="AX198" s="14" t="s">
        <v>82</v>
      </c>
      <c r="AY198" s="263" t="s">
        <v>127</v>
      </c>
    </row>
    <row r="199" s="2" customFormat="1" ht="24.15" customHeight="1">
      <c r="A199" s="38"/>
      <c r="B199" s="39"/>
      <c r="C199" s="218" t="s">
        <v>219</v>
      </c>
      <c r="D199" s="218" t="s">
        <v>129</v>
      </c>
      <c r="E199" s="219" t="s">
        <v>358</v>
      </c>
      <c r="F199" s="220" t="s">
        <v>359</v>
      </c>
      <c r="G199" s="221" t="s">
        <v>227</v>
      </c>
      <c r="H199" s="222">
        <v>5595.5</v>
      </c>
      <c r="I199" s="223"/>
      <c r="J199" s="224">
        <f>ROUND(I199*H199,2)</f>
        <v>0</v>
      </c>
      <c r="K199" s="220" t="s">
        <v>133</v>
      </c>
      <c r="L199" s="44"/>
      <c r="M199" s="225" t="s">
        <v>1</v>
      </c>
      <c r="N199" s="226" t="s">
        <v>39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134</v>
      </c>
      <c r="AT199" s="229" t="s">
        <v>129</v>
      </c>
      <c r="AU199" s="229" t="s">
        <v>84</v>
      </c>
      <c r="AY199" s="17" t="s">
        <v>127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82</v>
      </c>
      <c r="BK199" s="230">
        <f>ROUND(I199*H199,2)</f>
        <v>0</v>
      </c>
      <c r="BL199" s="17" t="s">
        <v>134</v>
      </c>
      <c r="BM199" s="229" t="s">
        <v>360</v>
      </c>
    </row>
    <row r="200" s="2" customFormat="1">
      <c r="A200" s="38"/>
      <c r="B200" s="39"/>
      <c r="C200" s="40"/>
      <c r="D200" s="231" t="s">
        <v>136</v>
      </c>
      <c r="E200" s="40"/>
      <c r="F200" s="232" t="s">
        <v>361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136</v>
      </c>
      <c r="AU200" s="17" t="s">
        <v>84</v>
      </c>
    </row>
    <row r="201" s="13" customFormat="1">
      <c r="A201" s="13"/>
      <c r="B201" s="242"/>
      <c r="C201" s="243"/>
      <c r="D201" s="231" t="s">
        <v>265</v>
      </c>
      <c r="E201" s="244" t="s">
        <v>1</v>
      </c>
      <c r="F201" s="245" t="s">
        <v>357</v>
      </c>
      <c r="G201" s="243"/>
      <c r="H201" s="246">
        <v>5000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2" t="s">
        <v>265</v>
      </c>
      <c r="AU201" s="252" t="s">
        <v>84</v>
      </c>
      <c r="AV201" s="13" t="s">
        <v>84</v>
      </c>
      <c r="AW201" s="13" t="s">
        <v>30</v>
      </c>
      <c r="AX201" s="13" t="s">
        <v>74</v>
      </c>
      <c r="AY201" s="252" t="s">
        <v>127</v>
      </c>
    </row>
    <row r="202" s="13" customFormat="1">
      <c r="A202" s="13"/>
      <c r="B202" s="242"/>
      <c r="C202" s="243"/>
      <c r="D202" s="231" t="s">
        <v>265</v>
      </c>
      <c r="E202" s="244" t="s">
        <v>1</v>
      </c>
      <c r="F202" s="245" t="s">
        <v>290</v>
      </c>
      <c r="G202" s="243"/>
      <c r="H202" s="246">
        <v>200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2" t="s">
        <v>265</v>
      </c>
      <c r="AU202" s="252" t="s">
        <v>84</v>
      </c>
      <c r="AV202" s="13" t="s">
        <v>84</v>
      </c>
      <c r="AW202" s="13" t="s">
        <v>30</v>
      </c>
      <c r="AX202" s="13" t="s">
        <v>74</v>
      </c>
      <c r="AY202" s="252" t="s">
        <v>127</v>
      </c>
    </row>
    <row r="203" s="13" customFormat="1">
      <c r="A203" s="13"/>
      <c r="B203" s="242"/>
      <c r="C203" s="243"/>
      <c r="D203" s="231" t="s">
        <v>265</v>
      </c>
      <c r="E203" s="244" t="s">
        <v>1</v>
      </c>
      <c r="F203" s="245" t="s">
        <v>291</v>
      </c>
      <c r="G203" s="243"/>
      <c r="H203" s="246">
        <v>250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2" t="s">
        <v>265</v>
      </c>
      <c r="AU203" s="252" t="s">
        <v>84</v>
      </c>
      <c r="AV203" s="13" t="s">
        <v>84</v>
      </c>
      <c r="AW203" s="13" t="s">
        <v>30</v>
      </c>
      <c r="AX203" s="13" t="s">
        <v>74</v>
      </c>
      <c r="AY203" s="252" t="s">
        <v>127</v>
      </c>
    </row>
    <row r="204" s="13" customFormat="1">
      <c r="A204" s="13"/>
      <c r="B204" s="242"/>
      <c r="C204" s="243"/>
      <c r="D204" s="231" t="s">
        <v>265</v>
      </c>
      <c r="E204" s="244" t="s">
        <v>1</v>
      </c>
      <c r="F204" s="245" t="s">
        <v>292</v>
      </c>
      <c r="G204" s="243"/>
      <c r="H204" s="246">
        <v>90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2" t="s">
        <v>265</v>
      </c>
      <c r="AU204" s="252" t="s">
        <v>84</v>
      </c>
      <c r="AV204" s="13" t="s">
        <v>84</v>
      </c>
      <c r="AW204" s="13" t="s">
        <v>30</v>
      </c>
      <c r="AX204" s="13" t="s">
        <v>74</v>
      </c>
      <c r="AY204" s="252" t="s">
        <v>127</v>
      </c>
    </row>
    <row r="205" s="13" customFormat="1">
      <c r="A205" s="13"/>
      <c r="B205" s="242"/>
      <c r="C205" s="243"/>
      <c r="D205" s="231" t="s">
        <v>265</v>
      </c>
      <c r="E205" s="244" t="s">
        <v>1</v>
      </c>
      <c r="F205" s="245" t="s">
        <v>293</v>
      </c>
      <c r="G205" s="243"/>
      <c r="H205" s="246">
        <v>55.5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2" t="s">
        <v>265</v>
      </c>
      <c r="AU205" s="252" t="s">
        <v>84</v>
      </c>
      <c r="AV205" s="13" t="s">
        <v>84</v>
      </c>
      <c r="AW205" s="13" t="s">
        <v>30</v>
      </c>
      <c r="AX205" s="13" t="s">
        <v>74</v>
      </c>
      <c r="AY205" s="252" t="s">
        <v>127</v>
      </c>
    </row>
    <row r="206" s="14" customFormat="1">
      <c r="A206" s="14"/>
      <c r="B206" s="253"/>
      <c r="C206" s="254"/>
      <c r="D206" s="231" t="s">
        <v>265</v>
      </c>
      <c r="E206" s="255" t="s">
        <v>1</v>
      </c>
      <c r="F206" s="256" t="s">
        <v>267</v>
      </c>
      <c r="G206" s="254"/>
      <c r="H206" s="257">
        <v>5595.5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3" t="s">
        <v>265</v>
      </c>
      <c r="AU206" s="263" t="s">
        <v>84</v>
      </c>
      <c r="AV206" s="14" t="s">
        <v>134</v>
      </c>
      <c r="AW206" s="14" t="s">
        <v>30</v>
      </c>
      <c r="AX206" s="14" t="s">
        <v>82</v>
      </c>
      <c r="AY206" s="263" t="s">
        <v>127</v>
      </c>
    </row>
    <row r="207" s="2" customFormat="1" ht="16.5" customHeight="1">
      <c r="A207" s="38"/>
      <c r="B207" s="39"/>
      <c r="C207" s="264" t="s">
        <v>362</v>
      </c>
      <c r="D207" s="264" t="s">
        <v>363</v>
      </c>
      <c r="E207" s="265" t="s">
        <v>364</v>
      </c>
      <c r="F207" s="266" t="s">
        <v>365</v>
      </c>
      <c r="G207" s="267" t="s">
        <v>366</v>
      </c>
      <c r="H207" s="268">
        <v>111.91</v>
      </c>
      <c r="I207" s="269"/>
      <c r="J207" s="270">
        <f>ROUND(I207*H207,2)</f>
        <v>0</v>
      </c>
      <c r="K207" s="266" t="s">
        <v>133</v>
      </c>
      <c r="L207" s="271"/>
      <c r="M207" s="272" t="s">
        <v>1</v>
      </c>
      <c r="N207" s="273" t="s">
        <v>39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168</v>
      </c>
      <c r="AT207" s="229" t="s">
        <v>363</v>
      </c>
      <c r="AU207" s="229" t="s">
        <v>84</v>
      </c>
      <c r="AY207" s="17" t="s">
        <v>127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82</v>
      </c>
      <c r="BK207" s="230">
        <f>ROUND(I207*H207,2)</f>
        <v>0</v>
      </c>
      <c r="BL207" s="17" t="s">
        <v>134</v>
      </c>
      <c r="BM207" s="229" t="s">
        <v>367</v>
      </c>
    </row>
    <row r="208" s="2" customFormat="1">
      <c r="A208" s="38"/>
      <c r="B208" s="39"/>
      <c r="C208" s="40"/>
      <c r="D208" s="231" t="s">
        <v>136</v>
      </c>
      <c r="E208" s="40"/>
      <c r="F208" s="232" t="s">
        <v>365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136</v>
      </c>
      <c r="AU208" s="17" t="s">
        <v>84</v>
      </c>
    </row>
    <row r="209" s="2" customFormat="1" ht="24.15" customHeight="1">
      <c r="A209" s="38"/>
      <c r="B209" s="39"/>
      <c r="C209" s="218" t="s">
        <v>368</v>
      </c>
      <c r="D209" s="218" t="s">
        <v>129</v>
      </c>
      <c r="E209" s="219" t="s">
        <v>369</v>
      </c>
      <c r="F209" s="220" t="s">
        <v>370</v>
      </c>
      <c r="G209" s="221" t="s">
        <v>227</v>
      </c>
      <c r="H209" s="222">
        <v>2498.8699999999999</v>
      </c>
      <c r="I209" s="223"/>
      <c r="J209" s="224">
        <f>ROUND(I209*H209,2)</f>
        <v>0</v>
      </c>
      <c r="K209" s="220" t="s">
        <v>133</v>
      </c>
      <c r="L209" s="44"/>
      <c r="M209" s="225" t="s">
        <v>1</v>
      </c>
      <c r="N209" s="226" t="s">
        <v>39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134</v>
      </c>
      <c r="AT209" s="229" t="s">
        <v>129</v>
      </c>
      <c r="AU209" s="229" t="s">
        <v>84</v>
      </c>
      <c r="AY209" s="17" t="s">
        <v>127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82</v>
      </c>
      <c r="BK209" s="230">
        <f>ROUND(I209*H209,2)</f>
        <v>0</v>
      </c>
      <c r="BL209" s="17" t="s">
        <v>134</v>
      </c>
      <c r="BM209" s="229" t="s">
        <v>371</v>
      </c>
    </row>
    <row r="210" s="2" customFormat="1">
      <c r="A210" s="38"/>
      <c r="B210" s="39"/>
      <c r="C210" s="40"/>
      <c r="D210" s="231" t="s">
        <v>136</v>
      </c>
      <c r="E210" s="40"/>
      <c r="F210" s="232" t="s">
        <v>372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136</v>
      </c>
      <c r="AU210" s="17" t="s">
        <v>84</v>
      </c>
    </row>
    <row r="211" s="13" customFormat="1">
      <c r="A211" s="13"/>
      <c r="B211" s="242"/>
      <c r="C211" s="243"/>
      <c r="D211" s="231" t="s">
        <v>265</v>
      </c>
      <c r="E211" s="244" t="s">
        <v>238</v>
      </c>
      <c r="F211" s="245" t="s">
        <v>373</v>
      </c>
      <c r="G211" s="243"/>
      <c r="H211" s="246">
        <v>2172.7399999999998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2" t="s">
        <v>265</v>
      </c>
      <c r="AU211" s="252" t="s">
        <v>84</v>
      </c>
      <c r="AV211" s="13" t="s">
        <v>84</v>
      </c>
      <c r="AW211" s="13" t="s">
        <v>30</v>
      </c>
      <c r="AX211" s="13" t="s">
        <v>74</v>
      </c>
      <c r="AY211" s="252" t="s">
        <v>127</v>
      </c>
    </row>
    <row r="212" s="13" customFormat="1">
      <c r="A212" s="13"/>
      <c r="B212" s="242"/>
      <c r="C212" s="243"/>
      <c r="D212" s="231" t="s">
        <v>265</v>
      </c>
      <c r="E212" s="244" t="s">
        <v>374</v>
      </c>
      <c r="F212" s="245" t="s">
        <v>375</v>
      </c>
      <c r="G212" s="243"/>
      <c r="H212" s="246">
        <v>191.66999999999999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2" t="s">
        <v>265</v>
      </c>
      <c r="AU212" s="252" t="s">
        <v>84</v>
      </c>
      <c r="AV212" s="13" t="s">
        <v>84</v>
      </c>
      <c r="AW212" s="13" t="s">
        <v>30</v>
      </c>
      <c r="AX212" s="13" t="s">
        <v>74</v>
      </c>
      <c r="AY212" s="252" t="s">
        <v>127</v>
      </c>
    </row>
    <row r="213" s="13" customFormat="1">
      <c r="A213" s="13"/>
      <c r="B213" s="242"/>
      <c r="C213" s="243"/>
      <c r="D213" s="231" t="s">
        <v>265</v>
      </c>
      <c r="E213" s="244" t="s">
        <v>376</v>
      </c>
      <c r="F213" s="245" t="s">
        <v>377</v>
      </c>
      <c r="G213" s="243"/>
      <c r="H213" s="246">
        <v>134.46000000000001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2" t="s">
        <v>265</v>
      </c>
      <c r="AU213" s="252" t="s">
        <v>84</v>
      </c>
      <c r="AV213" s="13" t="s">
        <v>84</v>
      </c>
      <c r="AW213" s="13" t="s">
        <v>30</v>
      </c>
      <c r="AX213" s="13" t="s">
        <v>74</v>
      </c>
      <c r="AY213" s="252" t="s">
        <v>127</v>
      </c>
    </row>
    <row r="214" s="14" customFormat="1">
      <c r="A214" s="14"/>
      <c r="B214" s="253"/>
      <c r="C214" s="254"/>
      <c r="D214" s="231" t="s">
        <v>265</v>
      </c>
      <c r="E214" s="255" t="s">
        <v>1</v>
      </c>
      <c r="F214" s="256" t="s">
        <v>267</v>
      </c>
      <c r="G214" s="254"/>
      <c r="H214" s="257">
        <v>2498.8699999999999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3" t="s">
        <v>265</v>
      </c>
      <c r="AU214" s="263" t="s">
        <v>84</v>
      </c>
      <c r="AV214" s="14" t="s">
        <v>134</v>
      </c>
      <c r="AW214" s="14" t="s">
        <v>30</v>
      </c>
      <c r="AX214" s="14" t="s">
        <v>82</v>
      </c>
      <c r="AY214" s="263" t="s">
        <v>127</v>
      </c>
    </row>
    <row r="215" s="2" customFormat="1" ht="24.15" customHeight="1">
      <c r="A215" s="38"/>
      <c r="B215" s="39"/>
      <c r="C215" s="218" t="s">
        <v>378</v>
      </c>
      <c r="D215" s="218" t="s">
        <v>129</v>
      </c>
      <c r="E215" s="219" t="s">
        <v>379</v>
      </c>
      <c r="F215" s="220" t="s">
        <v>380</v>
      </c>
      <c r="G215" s="221" t="s">
        <v>227</v>
      </c>
      <c r="H215" s="222">
        <v>326.82999999999998</v>
      </c>
      <c r="I215" s="223"/>
      <c r="J215" s="224">
        <f>ROUND(I215*H215,2)</f>
        <v>0</v>
      </c>
      <c r="K215" s="220" t="s">
        <v>133</v>
      </c>
      <c r="L215" s="44"/>
      <c r="M215" s="225" t="s">
        <v>1</v>
      </c>
      <c r="N215" s="226" t="s">
        <v>39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134</v>
      </c>
      <c r="AT215" s="229" t="s">
        <v>129</v>
      </c>
      <c r="AU215" s="229" t="s">
        <v>84</v>
      </c>
      <c r="AY215" s="17" t="s">
        <v>127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82</v>
      </c>
      <c r="BK215" s="230">
        <f>ROUND(I215*H215,2)</f>
        <v>0</v>
      </c>
      <c r="BL215" s="17" t="s">
        <v>134</v>
      </c>
      <c r="BM215" s="229" t="s">
        <v>381</v>
      </c>
    </row>
    <row r="216" s="2" customFormat="1">
      <c r="A216" s="38"/>
      <c r="B216" s="39"/>
      <c r="C216" s="40"/>
      <c r="D216" s="231" t="s">
        <v>136</v>
      </c>
      <c r="E216" s="40"/>
      <c r="F216" s="232" t="s">
        <v>382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136</v>
      </c>
      <c r="AU216" s="17" t="s">
        <v>84</v>
      </c>
    </row>
    <row r="217" s="13" customFormat="1">
      <c r="A217" s="13"/>
      <c r="B217" s="242"/>
      <c r="C217" s="243"/>
      <c r="D217" s="231" t="s">
        <v>265</v>
      </c>
      <c r="E217" s="244" t="s">
        <v>229</v>
      </c>
      <c r="F217" s="245" t="s">
        <v>383</v>
      </c>
      <c r="G217" s="243"/>
      <c r="H217" s="246">
        <v>185.31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2" t="s">
        <v>265</v>
      </c>
      <c r="AU217" s="252" t="s">
        <v>84</v>
      </c>
      <c r="AV217" s="13" t="s">
        <v>84</v>
      </c>
      <c r="AW217" s="13" t="s">
        <v>30</v>
      </c>
      <c r="AX217" s="13" t="s">
        <v>74</v>
      </c>
      <c r="AY217" s="252" t="s">
        <v>127</v>
      </c>
    </row>
    <row r="218" s="13" customFormat="1">
      <c r="A218" s="13"/>
      <c r="B218" s="242"/>
      <c r="C218" s="243"/>
      <c r="D218" s="231" t="s">
        <v>265</v>
      </c>
      <c r="E218" s="244" t="s">
        <v>235</v>
      </c>
      <c r="F218" s="245" t="s">
        <v>384</v>
      </c>
      <c r="G218" s="243"/>
      <c r="H218" s="246">
        <v>141.52000000000001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2" t="s">
        <v>265</v>
      </c>
      <c r="AU218" s="252" t="s">
        <v>84</v>
      </c>
      <c r="AV218" s="13" t="s">
        <v>84</v>
      </c>
      <c r="AW218" s="13" t="s">
        <v>30</v>
      </c>
      <c r="AX218" s="13" t="s">
        <v>74</v>
      </c>
      <c r="AY218" s="252" t="s">
        <v>127</v>
      </c>
    </row>
    <row r="219" s="14" customFormat="1">
      <c r="A219" s="14"/>
      <c r="B219" s="253"/>
      <c r="C219" s="254"/>
      <c r="D219" s="231" t="s">
        <v>265</v>
      </c>
      <c r="E219" s="255" t="s">
        <v>1</v>
      </c>
      <c r="F219" s="256" t="s">
        <v>267</v>
      </c>
      <c r="G219" s="254"/>
      <c r="H219" s="257">
        <v>326.82999999999998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3" t="s">
        <v>265</v>
      </c>
      <c r="AU219" s="263" t="s">
        <v>84</v>
      </c>
      <c r="AV219" s="14" t="s">
        <v>134</v>
      </c>
      <c r="AW219" s="14" t="s">
        <v>30</v>
      </c>
      <c r="AX219" s="14" t="s">
        <v>82</v>
      </c>
      <c r="AY219" s="263" t="s">
        <v>127</v>
      </c>
    </row>
    <row r="220" s="12" customFormat="1" ht="22.8" customHeight="1">
      <c r="A220" s="12"/>
      <c r="B220" s="202"/>
      <c r="C220" s="203"/>
      <c r="D220" s="204" t="s">
        <v>73</v>
      </c>
      <c r="E220" s="216" t="s">
        <v>84</v>
      </c>
      <c r="F220" s="216" t="s">
        <v>385</v>
      </c>
      <c r="G220" s="203"/>
      <c r="H220" s="203"/>
      <c r="I220" s="206"/>
      <c r="J220" s="217">
        <f>BK220</f>
        <v>0</v>
      </c>
      <c r="K220" s="203"/>
      <c r="L220" s="208"/>
      <c r="M220" s="209"/>
      <c r="N220" s="210"/>
      <c r="O220" s="210"/>
      <c r="P220" s="211">
        <f>SUM(P221:P222)</f>
        <v>0</v>
      </c>
      <c r="Q220" s="210"/>
      <c r="R220" s="211">
        <f>SUM(R221:R222)</f>
        <v>0</v>
      </c>
      <c r="S220" s="210"/>
      <c r="T220" s="212">
        <f>SUM(T221:T222)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3" t="s">
        <v>82</v>
      </c>
      <c r="AT220" s="214" t="s">
        <v>73</v>
      </c>
      <c r="AU220" s="214" t="s">
        <v>82</v>
      </c>
      <c r="AY220" s="213" t="s">
        <v>127</v>
      </c>
      <c r="BK220" s="215">
        <f>SUM(BK221:BK222)</f>
        <v>0</v>
      </c>
    </row>
    <row r="221" s="2" customFormat="1" ht="24.15" customHeight="1">
      <c r="A221" s="38"/>
      <c r="B221" s="39"/>
      <c r="C221" s="218" t="s">
        <v>7</v>
      </c>
      <c r="D221" s="218" t="s">
        <v>129</v>
      </c>
      <c r="E221" s="219" t="s">
        <v>386</v>
      </c>
      <c r="F221" s="220" t="s">
        <v>387</v>
      </c>
      <c r="G221" s="221" t="s">
        <v>148</v>
      </c>
      <c r="H221" s="222">
        <v>1</v>
      </c>
      <c r="I221" s="223"/>
      <c r="J221" s="224">
        <f>ROUND(I221*H221,2)</f>
        <v>0</v>
      </c>
      <c r="K221" s="220" t="s">
        <v>1</v>
      </c>
      <c r="L221" s="44"/>
      <c r="M221" s="225" t="s">
        <v>1</v>
      </c>
      <c r="N221" s="226" t="s">
        <v>39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134</v>
      </c>
      <c r="AT221" s="229" t="s">
        <v>129</v>
      </c>
      <c r="AU221" s="229" t="s">
        <v>84</v>
      </c>
      <c r="AY221" s="17" t="s">
        <v>127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82</v>
      </c>
      <c r="BK221" s="230">
        <f>ROUND(I221*H221,2)</f>
        <v>0</v>
      </c>
      <c r="BL221" s="17" t="s">
        <v>134</v>
      </c>
      <c r="BM221" s="229" t="s">
        <v>388</v>
      </c>
    </row>
    <row r="222" s="2" customFormat="1">
      <c r="A222" s="38"/>
      <c r="B222" s="39"/>
      <c r="C222" s="40"/>
      <c r="D222" s="231" t="s">
        <v>136</v>
      </c>
      <c r="E222" s="40"/>
      <c r="F222" s="232" t="s">
        <v>387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136</v>
      </c>
      <c r="AU222" s="17" t="s">
        <v>84</v>
      </c>
    </row>
    <row r="223" s="12" customFormat="1" ht="22.8" customHeight="1">
      <c r="A223" s="12"/>
      <c r="B223" s="202"/>
      <c r="C223" s="203"/>
      <c r="D223" s="204" t="s">
        <v>73</v>
      </c>
      <c r="E223" s="216" t="s">
        <v>134</v>
      </c>
      <c r="F223" s="216" t="s">
        <v>389</v>
      </c>
      <c r="G223" s="203"/>
      <c r="H223" s="203"/>
      <c r="I223" s="206"/>
      <c r="J223" s="217">
        <f>BK223</f>
        <v>0</v>
      </c>
      <c r="K223" s="203"/>
      <c r="L223" s="208"/>
      <c r="M223" s="209"/>
      <c r="N223" s="210"/>
      <c r="O223" s="210"/>
      <c r="P223" s="211">
        <f>SUM(P224:P260)</f>
        <v>0</v>
      </c>
      <c r="Q223" s="210"/>
      <c r="R223" s="211">
        <f>SUM(R224:R260)</f>
        <v>8907.1845527799996</v>
      </c>
      <c r="S223" s="210"/>
      <c r="T223" s="212">
        <f>SUM(T224:T260)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3" t="s">
        <v>82</v>
      </c>
      <c r="AT223" s="214" t="s">
        <v>73</v>
      </c>
      <c r="AU223" s="214" t="s">
        <v>82</v>
      </c>
      <c r="AY223" s="213" t="s">
        <v>127</v>
      </c>
      <c r="BK223" s="215">
        <f>SUM(BK224:BK260)</f>
        <v>0</v>
      </c>
    </row>
    <row r="224" s="2" customFormat="1" ht="24.15" customHeight="1">
      <c r="A224" s="38"/>
      <c r="B224" s="39"/>
      <c r="C224" s="218" t="s">
        <v>390</v>
      </c>
      <c r="D224" s="218" t="s">
        <v>129</v>
      </c>
      <c r="E224" s="219" t="s">
        <v>391</v>
      </c>
      <c r="F224" s="220" t="s">
        <v>392</v>
      </c>
      <c r="G224" s="221" t="s">
        <v>227</v>
      </c>
      <c r="H224" s="222">
        <v>634.05999999999995</v>
      </c>
      <c r="I224" s="223"/>
      <c r="J224" s="224">
        <f>ROUND(I224*H224,2)</f>
        <v>0</v>
      </c>
      <c r="K224" s="220" t="s">
        <v>133</v>
      </c>
      <c r="L224" s="44"/>
      <c r="M224" s="225" t="s">
        <v>1</v>
      </c>
      <c r="N224" s="226" t="s">
        <v>39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134</v>
      </c>
      <c r="AT224" s="229" t="s">
        <v>129</v>
      </c>
      <c r="AU224" s="229" t="s">
        <v>84</v>
      </c>
      <c r="AY224" s="17" t="s">
        <v>127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82</v>
      </c>
      <c r="BK224" s="230">
        <f>ROUND(I224*H224,2)</f>
        <v>0</v>
      </c>
      <c r="BL224" s="17" t="s">
        <v>134</v>
      </c>
      <c r="BM224" s="229" t="s">
        <v>393</v>
      </c>
    </row>
    <row r="225" s="2" customFormat="1">
      <c r="A225" s="38"/>
      <c r="B225" s="39"/>
      <c r="C225" s="40"/>
      <c r="D225" s="231" t="s">
        <v>136</v>
      </c>
      <c r="E225" s="40"/>
      <c r="F225" s="232" t="s">
        <v>394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136</v>
      </c>
      <c r="AU225" s="17" t="s">
        <v>84</v>
      </c>
    </row>
    <row r="226" s="13" customFormat="1">
      <c r="A226" s="13"/>
      <c r="B226" s="242"/>
      <c r="C226" s="243"/>
      <c r="D226" s="231" t="s">
        <v>265</v>
      </c>
      <c r="E226" s="244" t="s">
        <v>1</v>
      </c>
      <c r="F226" s="245" t="s">
        <v>395</v>
      </c>
      <c r="G226" s="243"/>
      <c r="H226" s="246">
        <v>224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2" t="s">
        <v>265</v>
      </c>
      <c r="AU226" s="252" t="s">
        <v>84</v>
      </c>
      <c r="AV226" s="13" t="s">
        <v>84</v>
      </c>
      <c r="AW226" s="13" t="s">
        <v>30</v>
      </c>
      <c r="AX226" s="13" t="s">
        <v>74</v>
      </c>
      <c r="AY226" s="252" t="s">
        <v>127</v>
      </c>
    </row>
    <row r="227" s="13" customFormat="1">
      <c r="A227" s="13"/>
      <c r="B227" s="242"/>
      <c r="C227" s="243"/>
      <c r="D227" s="231" t="s">
        <v>265</v>
      </c>
      <c r="E227" s="244" t="s">
        <v>1</v>
      </c>
      <c r="F227" s="245" t="s">
        <v>396</v>
      </c>
      <c r="G227" s="243"/>
      <c r="H227" s="246">
        <v>88.170000000000002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265</v>
      </c>
      <c r="AU227" s="252" t="s">
        <v>84</v>
      </c>
      <c r="AV227" s="13" t="s">
        <v>84</v>
      </c>
      <c r="AW227" s="13" t="s">
        <v>30</v>
      </c>
      <c r="AX227" s="13" t="s">
        <v>74</v>
      </c>
      <c r="AY227" s="252" t="s">
        <v>127</v>
      </c>
    </row>
    <row r="228" s="13" customFormat="1">
      <c r="A228" s="13"/>
      <c r="B228" s="242"/>
      <c r="C228" s="243"/>
      <c r="D228" s="231" t="s">
        <v>265</v>
      </c>
      <c r="E228" s="244" t="s">
        <v>1</v>
      </c>
      <c r="F228" s="245" t="s">
        <v>397</v>
      </c>
      <c r="G228" s="243"/>
      <c r="H228" s="246">
        <v>280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2" t="s">
        <v>265</v>
      </c>
      <c r="AU228" s="252" t="s">
        <v>84</v>
      </c>
      <c r="AV228" s="13" t="s">
        <v>84</v>
      </c>
      <c r="AW228" s="13" t="s">
        <v>30</v>
      </c>
      <c r="AX228" s="13" t="s">
        <v>74</v>
      </c>
      <c r="AY228" s="252" t="s">
        <v>127</v>
      </c>
    </row>
    <row r="229" s="13" customFormat="1">
      <c r="A229" s="13"/>
      <c r="B229" s="242"/>
      <c r="C229" s="243"/>
      <c r="D229" s="231" t="s">
        <v>265</v>
      </c>
      <c r="E229" s="244" t="s">
        <v>1</v>
      </c>
      <c r="F229" s="245" t="s">
        <v>398</v>
      </c>
      <c r="G229" s="243"/>
      <c r="H229" s="246">
        <v>41.890000000000001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2" t="s">
        <v>265</v>
      </c>
      <c r="AU229" s="252" t="s">
        <v>84</v>
      </c>
      <c r="AV229" s="13" t="s">
        <v>84</v>
      </c>
      <c r="AW229" s="13" t="s">
        <v>30</v>
      </c>
      <c r="AX229" s="13" t="s">
        <v>74</v>
      </c>
      <c r="AY229" s="252" t="s">
        <v>127</v>
      </c>
    </row>
    <row r="230" s="14" customFormat="1">
      <c r="A230" s="14"/>
      <c r="B230" s="253"/>
      <c r="C230" s="254"/>
      <c r="D230" s="231" t="s">
        <v>265</v>
      </c>
      <c r="E230" s="255" t="s">
        <v>232</v>
      </c>
      <c r="F230" s="256" t="s">
        <v>267</v>
      </c>
      <c r="G230" s="254"/>
      <c r="H230" s="257">
        <v>634.05999999999995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3" t="s">
        <v>265</v>
      </c>
      <c r="AU230" s="263" t="s">
        <v>84</v>
      </c>
      <c r="AV230" s="14" t="s">
        <v>134</v>
      </c>
      <c r="AW230" s="14" t="s">
        <v>30</v>
      </c>
      <c r="AX230" s="14" t="s">
        <v>82</v>
      </c>
      <c r="AY230" s="263" t="s">
        <v>127</v>
      </c>
    </row>
    <row r="231" s="2" customFormat="1" ht="24.15" customHeight="1">
      <c r="A231" s="38"/>
      <c r="B231" s="39"/>
      <c r="C231" s="218" t="s">
        <v>399</v>
      </c>
      <c r="D231" s="218" t="s">
        <v>129</v>
      </c>
      <c r="E231" s="219" t="s">
        <v>400</v>
      </c>
      <c r="F231" s="220" t="s">
        <v>401</v>
      </c>
      <c r="G231" s="221" t="s">
        <v>251</v>
      </c>
      <c r="H231" s="222">
        <v>622.81600000000003</v>
      </c>
      <c r="I231" s="223"/>
      <c r="J231" s="224">
        <f>ROUND(I231*H231,2)</f>
        <v>0</v>
      </c>
      <c r="K231" s="220" t="s">
        <v>133</v>
      </c>
      <c r="L231" s="44"/>
      <c r="M231" s="225" t="s">
        <v>1</v>
      </c>
      <c r="N231" s="226" t="s">
        <v>39</v>
      </c>
      <c r="O231" s="91"/>
      <c r="P231" s="227">
        <f>O231*H231</f>
        <v>0</v>
      </c>
      <c r="Q231" s="227">
        <v>1.8899999999999999</v>
      </c>
      <c r="R231" s="227">
        <f>Q231*H231</f>
        <v>1177.1222399999999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134</v>
      </c>
      <c r="AT231" s="229" t="s">
        <v>129</v>
      </c>
      <c r="AU231" s="229" t="s">
        <v>84</v>
      </c>
      <c r="AY231" s="17" t="s">
        <v>127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82</v>
      </c>
      <c r="BK231" s="230">
        <f>ROUND(I231*H231,2)</f>
        <v>0</v>
      </c>
      <c r="BL231" s="17" t="s">
        <v>134</v>
      </c>
      <c r="BM231" s="229" t="s">
        <v>402</v>
      </c>
    </row>
    <row r="232" s="2" customFormat="1">
      <c r="A232" s="38"/>
      <c r="B232" s="39"/>
      <c r="C232" s="40"/>
      <c r="D232" s="231" t="s">
        <v>136</v>
      </c>
      <c r="E232" s="40"/>
      <c r="F232" s="232" t="s">
        <v>403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136</v>
      </c>
      <c r="AU232" s="17" t="s">
        <v>84</v>
      </c>
    </row>
    <row r="233" s="2" customFormat="1">
      <c r="A233" s="38"/>
      <c r="B233" s="39"/>
      <c r="C233" s="40"/>
      <c r="D233" s="231" t="s">
        <v>173</v>
      </c>
      <c r="E233" s="40"/>
      <c r="F233" s="236" t="s">
        <v>404</v>
      </c>
      <c r="G233" s="40"/>
      <c r="H233" s="40"/>
      <c r="I233" s="233"/>
      <c r="J233" s="40"/>
      <c r="K233" s="40"/>
      <c r="L233" s="44"/>
      <c r="M233" s="234"/>
      <c r="N233" s="23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173</v>
      </c>
      <c r="AU233" s="17" t="s">
        <v>84</v>
      </c>
    </row>
    <row r="234" s="13" customFormat="1">
      <c r="A234" s="13"/>
      <c r="B234" s="242"/>
      <c r="C234" s="243"/>
      <c r="D234" s="231" t="s">
        <v>265</v>
      </c>
      <c r="E234" s="244" t="s">
        <v>1</v>
      </c>
      <c r="F234" s="245" t="s">
        <v>405</v>
      </c>
      <c r="G234" s="243"/>
      <c r="H234" s="246">
        <v>16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2" t="s">
        <v>265</v>
      </c>
      <c r="AU234" s="252" t="s">
        <v>84</v>
      </c>
      <c r="AV234" s="13" t="s">
        <v>84</v>
      </c>
      <c r="AW234" s="13" t="s">
        <v>30</v>
      </c>
      <c r="AX234" s="13" t="s">
        <v>74</v>
      </c>
      <c r="AY234" s="252" t="s">
        <v>127</v>
      </c>
    </row>
    <row r="235" s="13" customFormat="1">
      <c r="A235" s="13"/>
      <c r="B235" s="242"/>
      <c r="C235" s="243"/>
      <c r="D235" s="231" t="s">
        <v>265</v>
      </c>
      <c r="E235" s="244" t="s">
        <v>1</v>
      </c>
      <c r="F235" s="245" t="s">
        <v>406</v>
      </c>
      <c r="G235" s="243"/>
      <c r="H235" s="246">
        <v>32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2" t="s">
        <v>265</v>
      </c>
      <c r="AU235" s="252" t="s">
        <v>84</v>
      </c>
      <c r="AV235" s="13" t="s">
        <v>84</v>
      </c>
      <c r="AW235" s="13" t="s">
        <v>30</v>
      </c>
      <c r="AX235" s="13" t="s">
        <v>74</v>
      </c>
      <c r="AY235" s="252" t="s">
        <v>127</v>
      </c>
    </row>
    <row r="236" s="13" customFormat="1">
      <c r="A236" s="13"/>
      <c r="B236" s="242"/>
      <c r="C236" s="243"/>
      <c r="D236" s="231" t="s">
        <v>265</v>
      </c>
      <c r="E236" s="244" t="s">
        <v>1</v>
      </c>
      <c r="F236" s="245" t="s">
        <v>407</v>
      </c>
      <c r="G236" s="243"/>
      <c r="H236" s="246">
        <v>509.44999999999999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2" t="s">
        <v>265</v>
      </c>
      <c r="AU236" s="252" t="s">
        <v>84</v>
      </c>
      <c r="AV236" s="13" t="s">
        <v>84</v>
      </c>
      <c r="AW236" s="13" t="s">
        <v>30</v>
      </c>
      <c r="AX236" s="13" t="s">
        <v>74</v>
      </c>
      <c r="AY236" s="252" t="s">
        <v>127</v>
      </c>
    </row>
    <row r="237" s="13" customFormat="1">
      <c r="A237" s="13"/>
      <c r="B237" s="242"/>
      <c r="C237" s="243"/>
      <c r="D237" s="231" t="s">
        <v>265</v>
      </c>
      <c r="E237" s="244" t="s">
        <v>1</v>
      </c>
      <c r="F237" s="245" t="s">
        <v>408</v>
      </c>
      <c r="G237" s="243"/>
      <c r="H237" s="246">
        <v>37.061999999999998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2" t="s">
        <v>265</v>
      </c>
      <c r="AU237" s="252" t="s">
        <v>84</v>
      </c>
      <c r="AV237" s="13" t="s">
        <v>84</v>
      </c>
      <c r="AW237" s="13" t="s">
        <v>30</v>
      </c>
      <c r="AX237" s="13" t="s">
        <v>74</v>
      </c>
      <c r="AY237" s="252" t="s">
        <v>127</v>
      </c>
    </row>
    <row r="238" s="13" customFormat="1">
      <c r="A238" s="13"/>
      <c r="B238" s="242"/>
      <c r="C238" s="243"/>
      <c r="D238" s="231" t="s">
        <v>265</v>
      </c>
      <c r="E238" s="244" t="s">
        <v>1</v>
      </c>
      <c r="F238" s="245" t="s">
        <v>409</v>
      </c>
      <c r="G238" s="243"/>
      <c r="H238" s="246">
        <v>28.303999999999998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2" t="s">
        <v>265</v>
      </c>
      <c r="AU238" s="252" t="s">
        <v>84</v>
      </c>
      <c r="AV238" s="13" t="s">
        <v>84</v>
      </c>
      <c r="AW238" s="13" t="s">
        <v>30</v>
      </c>
      <c r="AX238" s="13" t="s">
        <v>74</v>
      </c>
      <c r="AY238" s="252" t="s">
        <v>127</v>
      </c>
    </row>
    <row r="239" s="14" customFormat="1">
      <c r="A239" s="14"/>
      <c r="B239" s="253"/>
      <c r="C239" s="254"/>
      <c r="D239" s="231" t="s">
        <v>265</v>
      </c>
      <c r="E239" s="255" t="s">
        <v>1</v>
      </c>
      <c r="F239" s="256" t="s">
        <v>267</v>
      </c>
      <c r="G239" s="254"/>
      <c r="H239" s="257">
        <v>622.81600000000003</v>
      </c>
      <c r="I239" s="258"/>
      <c r="J239" s="254"/>
      <c r="K239" s="254"/>
      <c r="L239" s="259"/>
      <c r="M239" s="260"/>
      <c r="N239" s="261"/>
      <c r="O239" s="261"/>
      <c r="P239" s="261"/>
      <c r="Q239" s="261"/>
      <c r="R239" s="261"/>
      <c r="S239" s="261"/>
      <c r="T239" s="26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3" t="s">
        <v>265</v>
      </c>
      <c r="AU239" s="263" t="s">
        <v>84</v>
      </c>
      <c r="AV239" s="14" t="s">
        <v>134</v>
      </c>
      <c r="AW239" s="14" t="s">
        <v>30</v>
      </c>
      <c r="AX239" s="14" t="s">
        <v>82</v>
      </c>
      <c r="AY239" s="263" t="s">
        <v>127</v>
      </c>
    </row>
    <row r="240" s="2" customFormat="1" ht="24.15" customHeight="1">
      <c r="A240" s="38"/>
      <c r="B240" s="39"/>
      <c r="C240" s="218" t="s">
        <v>410</v>
      </c>
      <c r="D240" s="218" t="s">
        <v>129</v>
      </c>
      <c r="E240" s="219" t="s">
        <v>411</v>
      </c>
      <c r="F240" s="220" t="s">
        <v>412</v>
      </c>
      <c r="G240" s="221" t="s">
        <v>251</v>
      </c>
      <c r="H240" s="222">
        <v>48.524999999999999</v>
      </c>
      <c r="I240" s="223"/>
      <c r="J240" s="224">
        <f>ROUND(I240*H240,2)</f>
        <v>0</v>
      </c>
      <c r="K240" s="220" t="s">
        <v>133</v>
      </c>
      <c r="L240" s="44"/>
      <c r="M240" s="225" t="s">
        <v>1</v>
      </c>
      <c r="N240" s="226" t="s">
        <v>39</v>
      </c>
      <c r="O240" s="91"/>
      <c r="P240" s="227">
        <f>O240*H240</f>
        <v>0</v>
      </c>
      <c r="Q240" s="227">
        <v>2.4340799999999998</v>
      </c>
      <c r="R240" s="227">
        <f>Q240*H240</f>
        <v>118.11373199999999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134</v>
      </c>
      <c r="AT240" s="229" t="s">
        <v>129</v>
      </c>
      <c r="AU240" s="229" t="s">
        <v>84</v>
      </c>
      <c r="AY240" s="17" t="s">
        <v>127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82</v>
      </c>
      <c r="BK240" s="230">
        <f>ROUND(I240*H240,2)</f>
        <v>0</v>
      </c>
      <c r="BL240" s="17" t="s">
        <v>134</v>
      </c>
      <c r="BM240" s="229" t="s">
        <v>413</v>
      </c>
    </row>
    <row r="241" s="2" customFormat="1">
      <c r="A241" s="38"/>
      <c r="B241" s="39"/>
      <c r="C241" s="40"/>
      <c r="D241" s="231" t="s">
        <v>136</v>
      </c>
      <c r="E241" s="40"/>
      <c r="F241" s="232" t="s">
        <v>414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136</v>
      </c>
      <c r="AU241" s="17" t="s">
        <v>84</v>
      </c>
    </row>
    <row r="242" s="13" customFormat="1">
      <c r="A242" s="13"/>
      <c r="B242" s="242"/>
      <c r="C242" s="243"/>
      <c r="D242" s="231" t="s">
        <v>265</v>
      </c>
      <c r="E242" s="244" t="s">
        <v>1</v>
      </c>
      <c r="F242" s="245" t="s">
        <v>415</v>
      </c>
      <c r="G242" s="243"/>
      <c r="H242" s="246">
        <v>48.524999999999999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2" t="s">
        <v>265</v>
      </c>
      <c r="AU242" s="252" t="s">
        <v>84</v>
      </c>
      <c r="AV242" s="13" t="s">
        <v>84</v>
      </c>
      <c r="AW242" s="13" t="s">
        <v>30</v>
      </c>
      <c r="AX242" s="13" t="s">
        <v>74</v>
      </c>
      <c r="AY242" s="252" t="s">
        <v>127</v>
      </c>
    </row>
    <row r="243" s="14" customFormat="1">
      <c r="A243" s="14"/>
      <c r="B243" s="253"/>
      <c r="C243" s="254"/>
      <c r="D243" s="231" t="s">
        <v>265</v>
      </c>
      <c r="E243" s="255" t="s">
        <v>1</v>
      </c>
      <c r="F243" s="256" t="s">
        <v>267</v>
      </c>
      <c r="G243" s="254"/>
      <c r="H243" s="257">
        <v>48.524999999999999</v>
      </c>
      <c r="I243" s="258"/>
      <c r="J243" s="254"/>
      <c r="K243" s="254"/>
      <c r="L243" s="259"/>
      <c r="M243" s="260"/>
      <c r="N243" s="261"/>
      <c r="O243" s="261"/>
      <c r="P243" s="261"/>
      <c r="Q243" s="261"/>
      <c r="R243" s="261"/>
      <c r="S243" s="261"/>
      <c r="T243" s="26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3" t="s">
        <v>265</v>
      </c>
      <c r="AU243" s="263" t="s">
        <v>84</v>
      </c>
      <c r="AV243" s="14" t="s">
        <v>134</v>
      </c>
      <c r="AW243" s="14" t="s">
        <v>30</v>
      </c>
      <c r="AX243" s="14" t="s">
        <v>82</v>
      </c>
      <c r="AY243" s="263" t="s">
        <v>127</v>
      </c>
    </row>
    <row r="244" s="2" customFormat="1" ht="24.15" customHeight="1">
      <c r="A244" s="38"/>
      <c r="B244" s="39"/>
      <c r="C244" s="218" t="s">
        <v>416</v>
      </c>
      <c r="D244" s="218" t="s">
        <v>129</v>
      </c>
      <c r="E244" s="219" t="s">
        <v>417</v>
      </c>
      <c r="F244" s="220" t="s">
        <v>418</v>
      </c>
      <c r="G244" s="221" t="s">
        <v>251</v>
      </c>
      <c r="H244" s="222">
        <v>494.46199999999999</v>
      </c>
      <c r="I244" s="223"/>
      <c r="J244" s="224">
        <f>ROUND(I244*H244,2)</f>
        <v>0</v>
      </c>
      <c r="K244" s="220" t="s">
        <v>133</v>
      </c>
      <c r="L244" s="44"/>
      <c r="M244" s="225" t="s">
        <v>1</v>
      </c>
      <c r="N244" s="226" t="s">
        <v>39</v>
      </c>
      <c r="O244" s="91"/>
      <c r="P244" s="227">
        <f>O244*H244</f>
        <v>0</v>
      </c>
      <c r="Q244" s="227">
        <v>1.9967999999999999</v>
      </c>
      <c r="R244" s="227">
        <f>Q244*H244</f>
        <v>987.34172159999991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134</v>
      </c>
      <c r="AT244" s="229" t="s">
        <v>129</v>
      </c>
      <c r="AU244" s="229" t="s">
        <v>84</v>
      </c>
      <c r="AY244" s="17" t="s">
        <v>127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82</v>
      </c>
      <c r="BK244" s="230">
        <f>ROUND(I244*H244,2)</f>
        <v>0</v>
      </c>
      <c r="BL244" s="17" t="s">
        <v>134</v>
      </c>
      <c r="BM244" s="229" t="s">
        <v>419</v>
      </c>
    </row>
    <row r="245" s="2" customFormat="1">
      <c r="A245" s="38"/>
      <c r="B245" s="39"/>
      <c r="C245" s="40"/>
      <c r="D245" s="231" t="s">
        <v>136</v>
      </c>
      <c r="E245" s="40"/>
      <c r="F245" s="232" t="s">
        <v>420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136</v>
      </c>
      <c r="AU245" s="17" t="s">
        <v>84</v>
      </c>
    </row>
    <row r="246" s="13" customFormat="1">
      <c r="A246" s="13"/>
      <c r="B246" s="242"/>
      <c r="C246" s="243"/>
      <c r="D246" s="231" t="s">
        <v>265</v>
      </c>
      <c r="E246" s="244" t="s">
        <v>1</v>
      </c>
      <c r="F246" s="245" t="s">
        <v>421</v>
      </c>
      <c r="G246" s="243"/>
      <c r="H246" s="246">
        <v>185.31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2" t="s">
        <v>265</v>
      </c>
      <c r="AU246" s="252" t="s">
        <v>84</v>
      </c>
      <c r="AV246" s="13" t="s">
        <v>84</v>
      </c>
      <c r="AW246" s="13" t="s">
        <v>30</v>
      </c>
      <c r="AX246" s="13" t="s">
        <v>74</v>
      </c>
      <c r="AY246" s="252" t="s">
        <v>127</v>
      </c>
    </row>
    <row r="247" s="13" customFormat="1">
      <c r="A247" s="13"/>
      <c r="B247" s="242"/>
      <c r="C247" s="243"/>
      <c r="D247" s="231" t="s">
        <v>265</v>
      </c>
      <c r="E247" s="244" t="s">
        <v>1</v>
      </c>
      <c r="F247" s="245" t="s">
        <v>422</v>
      </c>
      <c r="G247" s="243"/>
      <c r="H247" s="246">
        <v>141.52000000000001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2" t="s">
        <v>265</v>
      </c>
      <c r="AU247" s="252" t="s">
        <v>84</v>
      </c>
      <c r="AV247" s="13" t="s">
        <v>84</v>
      </c>
      <c r="AW247" s="13" t="s">
        <v>30</v>
      </c>
      <c r="AX247" s="13" t="s">
        <v>74</v>
      </c>
      <c r="AY247" s="252" t="s">
        <v>127</v>
      </c>
    </row>
    <row r="248" s="13" customFormat="1">
      <c r="A248" s="13"/>
      <c r="B248" s="242"/>
      <c r="C248" s="243"/>
      <c r="D248" s="231" t="s">
        <v>265</v>
      </c>
      <c r="E248" s="244" t="s">
        <v>1</v>
      </c>
      <c r="F248" s="245" t="s">
        <v>423</v>
      </c>
      <c r="G248" s="243"/>
      <c r="H248" s="246">
        <v>30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2" t="s">
        <v>265</v>
      </c>
      <c r="AU248" s="252" t="s">
        <v>84</v>
      </c>
      <c r="AV248" s="13" t="s">
        <v>84</v>
      </c>
      <c r="AW248" s="13" t="s">
        <v>30</v>
      </c>
      <c r="AX248" s="13" t="s">
        <v>74</v>
      </c>
      <c r="AY248" s="252" t="s">
        <v>127</v>
      </c>
    </row>
    <row r="249" s="13" customFormat="1">
      <c r="A249" s="13"/>
      <c r="B249" s="242"/>
      <c r="C249" s="243"/>
      <c r="D249" s="231" t="s">
        <v>265</v>
      </c>
      <c r="E249" s="244" t="s">
        <v>1</v>
      </c>
      <c r="F249" s="245" t="s">
        <v>424</v>
      </c>
      <c r="G249" s="243"/>
      <c r="H249" s="246">
        <v>137.63200000000001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2" t="s">
        <v>265</v>
      </c>
      <c r="AU249" s="252" t="s">
        <v>84</v>
      </c>
      <c r="AV249" s="13" t="s">
        <v>84</v>
      </c>
      <c r="AW249" s="13" t="s">
        <v>30</v>
      </c>
      <c r="AX249" s="13" t="s">
        <v>74</v>
      </c>
      <c r="AY249" s="252" t="s">
        <v>127</v>
      </c>
    </row>
    <row r="250" s="14" customFormat="1">
      <c r="A250" s="14"/>
      <c r="B250" s="253"/>
      <c r="C250" s="254"/>
      <c r="D250" s="231" t="s">
        <v>265</v>
      </c>
      <c r="E250" s="255" t="s">
        <v>1</v>
      </c>
      <c r="F250" s="256" t="s">
        <v>267</v>
      </c>
      <c r="G250" s="254"/>
      <c r="H250" s="257">
        <v>494.46199999999999</v>
      </c>
      <c r="I250" s="258"/>
      <c r="J250" s="254"/>
      <c r="K250" s="254"/>
      <c r="L250" s="259"/>
      <c r="M250" s="260"/>
      <c r="N250" s="261"/>
      <c r="O250" s="261"/>
      <c r="P250" s="261"/>
      <c r="Q250" s="261"/>
      <c r="R250" s="261"/>
      <c r="S250" s="261"/>
      <c r="T250" s="26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3" t="s">
        <v>265</v>
      </c>
      <c r="AU250" s="263" t="s">
        <v>84</v>
      </c>
      <c r="AV250" s="14" t="s">
        <v>134</v>
      </c>
      <c r="AW250" s="14" t="s">
        <v>30</v>
      </c>
      <c r="AX250" s="14" t="s">
        <v>82</v>
      </c>
      <c r="AY250" s="263" t="s">
        <v>127</v>
      </c>
    </row>
    <row r="251" s="2" customFormat="1" ht="24.15" customHeight="1">
      <c r="A251" s="38"/>
      <c r="B251" s="39"/>
      <c r="C251" s="218" t="s">
        <v>425</v>
      </c>
      <c r="D251" s="218" t="s">
        <v>129</v>
      </c>
      <c r="E251" s="219" t="s">
        <v>426</v>
      </c>
      <c r="F251" s="220" t="s">
        <v>427</v>
      </c>
      <c r="G251" s="221" t="s">
        <v>227</v>
      </c>
      <c r="H251" s="222">
        <v>2172.7399999999998</v>
      </c>
      <c r="I251" s="223"/>
      <c r="J251" s="224">
        <f>ROUND(I251*H251,2)</f>
        <v>0</v>
      </c>
      <c r="K251" s="220" t="s">
        <v>133</v>
      </c>
      <c r="L251" s="44"/>
      <c r="M251" s="225" t="s">
        <v>1</v>
      </c>
      <c r="N251" s="226" t="s">
        <v>39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134</v>
      </c>
      <c r="AT251" s="229" t="s">
        <v>129</v>
      </c>
      <c r="AU251" s="229" t="s">
        <v>84</v>
      </c>
      <c r="AY251" s="17" t="s">
        <v>127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82</v>
      </c>
      <c r="BK251" s="230">
        <f>ROUND(I251*H251,2)</f>
        <v>0</v>
      </c>
      <c r="BL251" s="17" t="s">
        <v>134</v>
      </c>
      <c r="BM251" s="229" t="s">
        <v>428</v>
      </c>
    </row>
    <row r="252" s="2" customFormat="1">
      <c r="A252" s="38"/>
      <c r="B252" s="39"/>
      <c r="C252" s="40"/>
      <c r="D252" s="231" t="s">
        <v>136</v>
      </c>
      <c r="E252" s="40"/>
      <c r="F252" s="232" t="s">
        <v>427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136</v>
      </c>
      <c r="AU252" s="17" t="s">
        <v>84</v>
      </c>
    </row>
    <row r="253" s="2" customFormat="1">
      <c r="A253" s="38"/>
      <c r="B253" s="39"/>
      <c r="C253" s="40"/>
      <c r="D253" s="231" t="s">
        <v>173</v>
      </c>
      <c r="E253" s="40"/>
      <c r="F253" s="236" t="s">
        <v>429</v>
      </c>
      <c r="G253" s="40"/>
      <c r="H253" s="40"/>
      <c r="I253" s="233"/>
      <c r="J253" s="40"/>
      <c r="K253" s="40"/>
      <c r="L253" s="44"/>
      <c r="M253" s="234"/>
      <c r="N253" s="235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173</v>
      </c>
      <c r="AU253" s="17" t="s">
        <v>84</v>
      </c>
    </row>
    <row r="254" s="13" customFormat="1">
      <c r="A254" s="13"/>
      <c r="B254" s="242"/>
      <c r="C254" s="243"/>
      <c r="D254" s="231" t="s">
        <v>265</v>
      </c>
      <c r="E254" s="244" t="s">
        <v>1</v>
      </c>
      <c r="F254" s="245" t="s">
        <v>430</v>
      </c>
      <c r="G254" s="243"/>
      <c r="H254" s="246">
        <v>2172.7399999999998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2" t="s">
        <v>265</v>
      </c>
      <c r="AU254" s="252" t="s">
        <v>84</v>
      </c>
      <c r="AV254" s="13" t="s">
        <v>84</v>
      </c>
      <c r="AW254" s="13" t="s">
        <v>30</v>
      </c>
      <c r="AX254" s="13" t="s">
        <v>82</v>
      </c>
      <c r="AY254" s="252" t="s">
        <v>127</v>
      </c>
    </row>
    <row r="255" s="2" customFormat="1" ht="16.5" customHeight="1">
      <c r="A255" s="38"/>
      <c r="B255" s="39"/>
      <c r="C255" s="218" t="s">
        <v>431</v>
      </c>
      <c r="D255" s="218" t="s">
        <v>129</v>
      </c>
      <c r="E255" s="219" t="s">
        <v>432</v>
      </c>
      <c r="F255" s="220" t="s">
        <v>433</v>
      </c>
      <c r="G255" s="221" t="s">
        <v>251</v>
      </c>
      <c r="H255" s="222">
        <v>443.84199999999998</v>
      </c>
      <c r="I255" s="223"/>
      <c r="J255" s="224">
        <f>ROUND(I255*H255,2)</f>
        <v>0</v>
      </c>
      <c r="K255" s="220" t="s">
        <v>133</v>
      </c>
      <c r="L255" s="44"/>
      <c r="M255" s="225" t="s">
        <v>1</v>
      </c>
      <c r="N255" s="226" t="s">
        <v>39</v>
      </c>
      <c r="O255" s="91"/>
      <c r="P255" s="227">
        <f>O255*H255</f>
        <v>0</v>
      </c>
      <c r="Q255" s="227">
        <v>2.4327899999999998</v>
      </c>
      <c r="R255" s="227">
        <f>Q255*H255</f>
        <v>1079.7743791799999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134</v>
      </c>
      <c r="AT255" s="229" t="s">
        <v>129</v>
      </c>
      <c r="AU255" s="229" t="s">
        <v>84</v>
      </c>
      <c r="AY255" s="17" t="s">
        <v>127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82</v>
      </c>
      <c r="BK255" s="230">
        <f>ROUND(I255*H255,2)</f>
        <v>0</v>
      </c>
      <c r="BL255" s="17" t="s">
        <v>134</v>
      </c>
      <c r="BM255" s="229" t="s">
        <v>434</v>
      </c>
    </row>
    <row r="256" s="2" customFormat="1">
      <c r="A256" s="38"/>
      <c r="B256" s="39"/>
      <c r="C256" s="40"/>
      <c r="D256" s="231" t="s">
        <v>136</v>
      </c>
      <c r="E256" s="40"/>
      <c r="F256" s="232" t="s">
        <v>435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136</v>
      </c>
      <c r="AU256" s="17" t="s">
        <v>84</v>
      </c>
    </row>
    <row r="257" s="13" customFormat="1">
      <c r="A257" s="13"/>
      <c r="B257" s="242"/>
      <c r="C257" s="243"/>
      <c r="D257" s="231" t="s">
        <v>265</v>
      </c>
      <c r="E257" s="244" t="s">
        <v>1</v>
      </c>
      <c r="F257" s="245" t="s">
        <v>436</v>
      </c>
      <c r="G257" s="243"/>
      <c r="H257" s="246">
        <v>443.84199999999998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2" t="s">
        <v>265</v>
      </c>
      <c r="AU257" s="252" t="s">
        <v>84</v>
      </c>
      <c r="AV257" s="13" t="s">
        <v>84</v>
      </c>
      <c r="AW257" s="13" t="s">
        <v>30</v>
      </c>
      <c r="AX257" s="13" t="s">
        <v>82</v>
      </c>
      <c r="AY257" s="252" t="s">
        <v>127</v>
      </c>
    </row>
    <row r="258" s="2" customFormat="1" ht="21.75" customHeight="1">
      <c r="A258" s="38"/>
      <c r="B258" s="39"/>
      <c r="C258" s="218" t="s">
        <v>437</v>
      </c>
      <c r="D258" s="218" t="s">
        <v>129</v>
      </c>
      <c r="E258" s="219" t="s">
        <v>438</v>
      </c>
      <c r="F258" s="220" t="s">
        <v>439</v>
      </c>
      <c r="G258" s="221" t="s">
        <v>251</v>
      </c>
      <c r="H258" s="222">
        <v>2390.0140000000001</v>
      </c>
      <c r="I258" s="223"/>
      <c r="J258" s="224">
        <f>ROUND(I258*H258,2)</f>
        <v>0</v>
      </c>
      <c r="K258" s="220" t="s">
        <v>133</v>
      </c>
      <c r="L258" s="44"/>
      <c r="M258" s="225" t="s">
        <v>1</v>
      </c>
      <c r="N258" s="226" t="s">
        <v>39</v>
      </c>
      <c r="O258" s="91"/>
      <c r="P258" s="227">
        <f>O258*H258</f>
        <v>0</v>
      </c>
      <c r="Q258" s="227">
        <v>2.3199999999999998</v>
      </c>
      <c r="R258" s="227">
        <f>Q258*H258</f>
        <v>5544.83248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134</v>
      </c>
      <c r="AT258" s="229" t="s">
        <v>129</v>
      </c>
      <c r="AU258" s="229" t="s">
        <v>84</v>
      </c>
      <c r="AY258" s="17" t="s">
        <v>127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82</v>
      </c>
      <c r="BK258" s="230">
        <f>ROUND(I258*H258,2)</f>
        <v>0</v>
      </c>
      <c r="BL258" s="17" t="s">
        <v>134</v>
      </c>
      <c r="BM258" s="229" t="s">
        <v>440</v>
      </c>
    </row>
    <row r="259" s="2" customFormat="1">
      <c r="A259" s="38"/>
      <c r="B259" s="39"/>
      <c r="C259" s="40"/>
      <c r="D259" s="231" t="s">
        <v>136</v>
      </c>
      <c r="E259" s="40"/>
      <c r="F259" s="232" t="s">
        <v>441</v>
      </c>
      <c r="G259" s="40"/>
      <c r="H259" s="40"/>
      <c r="I259" s="233"/>
      <c r="J259" s="40"/>
      <c r="K259" s="40"/>
      <c r="L259" s="44"/>
      <c r="M259" s="234"/>
      <c r="N259" s="235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136</v>
      </c>
      <c r="AU259" s="17" t="s">
        <v>84</v>
      </c>
    </row>
    <row r="260" s="13" customFormat="1">
      <c r="A260" s="13"/>
      <c r="B260" s="242"/>
      <c r="C260" s="243"/>
      <c r="D260" s="231" t="s">
        <v>265</v>
      </c>
      <c r="E260" s="244" t="s">
        <v>1</v>
      </c>
      <c r="F260" s="245" t="s">
        <v>442</v>
      </c>
      <c r="G260" s="243"/>
      <c r="H260" s="246">
        <v>2390.0140000000001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2" t="s">
        <v>265</v>
      </c>
      <c r="AU260" s="252" t="s">
        <v>84</v>
      </c>
      <c r="AV260" s="13" t="s">
        <v>84</v>
      </c>
      <c r="AW260" s="13" t="s">
        <v>30</v>
      </c>
      <c r="AX260" s="13" t="s">
        <v>82</v>
      </c>
      <c r="AY260" s="252" t="s">
        <v>127</v>
      </c>
    </row>
    <row r="261" s="12" customFormat="1" ht="22.8" customHeight="1">
      <c r="A261" s="12"/>
      <c r="B261" s="202"/>
      <c r="C261" s="203"/>
      <c r="D261" s="204" t="s">
        <v>73</v>
      </c>
      <c r="E261" s="216" t="s">
        <v>144</v>
      </c>
      <c r="F261" s="216" t="s">
        <v>443</v>
      </c>
      <c r="G261" s="203"/>
      <c r="H261" s="203"/>
      <c r="I261" s="206"/>
      <c r="J261" s="217">
        <f>BK261</f>
        <v>0</v>
      </c>
      <c r="K261" s="203"/>
      <c r="L261" s="208"/>
      <c r="M261" s="209"/>
      <c r="N261" s="210"/>
      <c r="O261" s="210"/>
      <c r="P261" s="211">
        <f>SUM(P262:P278)</f>
        <v>0</v>
      </c>
      <c r="Q261" s="210"/>
      <c r="R261" s="211">
        <f>SUM(R262:R278)</f>
        <v>16.274339999999999</v>
      </c>
      <c r="S261" s="210"/>
      <c r="T261" s="212">
        <f>SUM(T262:T278)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3" t="s">
        <v>82</v>
      </c>
      <c r="AT261" s="214" t="s">
        <v>73</v>
      </c>
      <c r="AU261" s="214" t="s">
        <v>82</v>
      </c>
      <c r="AY261" s="213" t="s">
        <v>127</v>
      </c>
      <c r="BK261" s="215">
        <f>SUM(BK262:BK278)</f>
        <v>0</v>
      </c>
    </row>
    <row r="262" s="2" customFormat="1" ht="24.15" customHeight="1">
      <c r="A262" s="38"/>
      <c r="B262" s="39"/>
      <c r="C262" s="218" t="s">
        <v>444</v>
      </c>
      <c r="D262" s="218" t="s">
        <v>129</v>
      </c>
      <c r="E262" s="219" t="s">
        <v>445</v>
      </c>
      <c r="F262" s="220" t="s">
        <v>446</v>
      </c>
      <c r="G262" s="221" t="s">
        <v>227</v>
      </c>
      <c r="H262" s="222">
        <v>138</v>
      </c>
      <c r="I262" s="223"/>
      <c r="J262" s="224">
        <f>ROUND(I262*H262,2)</f>
        <v>0</v>
      </c>
      <c r="K262" s="220" t="s">
        <v>133</v>
      </c>
      <c r="L262" s="44"/>
      <c r="M262" s="225" t="s">
        <v>1</v>
      </c>
      <c r="N262" s="226" t="s">
        <v>39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134</v>
      </c>
      <c r="AT262" s="229" t="s">
        <v>129</v>
      </c>
      <c r="AU262" s="229" t="s">
        <v>84</v>
      </c>
      <c r="AY262" s="17" t="s">
        <v>127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82</v>
      </c>
      <c r="BK262" s="230">
        <f>ROUND(I262*H262,2)</f>
        <v>0</v>
      </c>
      <c r="BL262" s="17" t="s">
        <v>134</v>
      </c>
      <c r="BM262" s="229" t="s">
        <v>447</v>
      </c>
    </row>
    <row r="263" s="2" customFormat="1">
      <c r="A263" s="38"/>
      <c r="B263" s="39"/>
      <c r="C263" s="40"/>
      <c r="D263" s="231" t="s">
        <v>136</v>
      </c>
      <c r="E263" s="40"/>
      <c r="F263" s="232" t="s">
        <v>448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136</v>
      </c>
      <c r="AU263" s="17" t="s">
        <v>84</v>
      </c>
    </row>
    <row r="264" s="13" customFormat="1">
      <c r="A264" s="13"/>
      <c r="B264" s="242"/>
      <c r="C264" s="243"/>
      <c r="D264" s="231" t="s">
        <v>265</v>
      </c>
      <c r="E264" s="244" t="s">
        <v>225</v>
      </c>
      <c r="F264" s="245" t="s">
        <v>449</v>
      </c>
      <c r="G264" s="243"/>
      <c r="H264" s="246">
        <v>138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2" t="s">
        <v>265</v>
      </c>
      <c r="AU264" s="252" t="s">
        <v>84</v>
      </c>
      <c r="AV264" s="13" t="s">
        <v>84</v>
      </c>
      <c r="AW264" s="13" t="s">
        <v>30</v>
      </c>
      <c r="AX264" s="13" t="s">
        <v>82</v>
      </c>
      <c r="AY264" s="252" t="s">
        <v>127</v>
      </c>
    </row>
    <row r="265" s="2" customFormat="1" ht="37.8" customHeight="1">
      <c r="A265" s="38"/>
      <c r="B265" s="39"/>
      <c r="C265" s="218" t="s">
        <v>450</v>
      </c>
      <c r="D265" s="218" t="s">
        <v>129</v>
      </c>
      <c r="E265" s="219" t="s">
        <v>451</v>
      </c>
      <c r="F265" s="220" t="s">
        <v>452</v>
      </c>
      <c r="G265" s="221" t="s">
        <v>227</v>
      </c>
      <c r="H265" s="222">
        <v>138</v>
      </c>
      <c r="I265" s="223"/>
      <c r="J265" s="224">
        <f>ROUND(I265*H265,2)</f>
        <v>0</v>
      </c>
      <c r="K265" s="220" t="s">
        <v>133</v>
      </c>
      <c r="L265" s="44"/>
      <c r="M265" s="225" t="s">
        <v>1</v>
      </c>
      <c r="N265" s="226" t="s">
        <v>39</v>
      </c>
      <c r="O265" s="91"/>
      <c r="P265" s="227">
        <f>O265*H265</f>
        <v>0</v>
      </c>
      <c r="Q265" s="227">
        <v>0.11792999999999999</v>
      </c>
      <c r="R265" s="227">
        <f>Q265*H265</f>
        <v>16.274339999999999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134</v>
      </c>
      <c r="AT265" s="229" t="s">
        <v>129</v>
      </c>
      <c r="AU265" s="229" t="s">
        <v>84</v>
      </c>
      <c r="AY265" s="17" t="s">
        <v>127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82</v>
      </c>
      <c r="BK265" s="230">
        <f>ROUND(I265*H265,2)</f>
        <v>0</v>
      </c>
      <c r="BL265" s="17" t="s">
        <v>134</v>
      </c>
      <c r="BM265" s="229" t="s">
        <v>453</v>
      </c>
    </row>
    <row r="266" s="2" customFormat="1">
      <c r="A266" s="38"/>
      <c r="B266" s="39"/>
      <c r="C266" s="40"/>
      <c r="D266" s="231" t="s">
        <v>136</v>
      </c>
      <c r="E266" s="40"/>
      <c r="F266" s="232" t="s">
        <v>454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136</v>
      </c>
      <c r="AU266" s="17" t="s">
        <v>84</v>
      </c>
    </row>
    <row r="267" s="2" customFormat="1">
      <c r="A267" s="38"/>
      <c r="B267" s="39"/>
      <c r="C267" s="40"/>
      <c r="D267" s="231" t="s">
        <v>173</v>
      </c>
      <c r="E267" s="40"/>
      <c r="F267" s="236" t="s">
        <v>455</v>
      </c>
      <c r="G267" s="40"/>
      <c r="H267" s="40"/>
      <c r="I267" s="233"/>
      <c r="J267" s="40"/>
      <c r="K267" s="40"/>
      <c r="L267" s="44"/>
      <c r="M267" s="234"/>
      <c r="N267" s="235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173</v>
      </c>
      <c r="AU267" s="17" t="s">
        <v>84</v>
      </c>
    </row>
    <row r="268" s="13" customFormat="1">
      <c r="A268" s="13"/>
      <c r="B268" s="242"/>
      <c r="C268" s="243"/>
      <c r="D268" s="231" t="s">
        <v>265</v>
      </c>
      <c r="E268" s="244" t="s">
        <v>1</v>
      </c>
      <c r="F268" s="245" t="s">
        <v>456</v>
      </c>
      <c r="G268" s="243"/>
      <c r="H268" s="246">
        <v>138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2" t="s">
        <v>265</v>
      </c>
      <c r="AU268" s="252" t="s">
        <v>84</v>
      </c>
      <c r="AV268" s="13" t="s">
        <v>84</v>
      </c>
      <c r="AW268" s="13" t="s">
        <v>30</v>
      </c>
      <c r="AX268" s="13" t="s">
        <v>82</v>
      </c>
      <c r="AY268" s="252" t="s">
        <v>127</v>
      </c>
    </row>
    <row r="269" s="2" customFormat="1" ht="24.15" customHeight="1">
      <c r="A269" s="38"/>
      <c r="B269" s="39"/>
      <c r="C269" s="218" t="s">
        <v>457</v>
      </c>
      <c r="D269" s="218" t="s">
        <v>129</v>
      </c>
      <c r="E269" s="219" t="s">
        <v>458</v>
      </c>
      <c r="F269" s="220" t="s">
        <v>459</v>
      </c>
      <c r="G269" s="221" t="s">
        <v>227</v>
      </c>
      <c r="H269" s="222">
        <v>138</v>
      </c>
      <c r="I269" s="223"/>
      <c r="J269" s="224">
        <f>ROUND(I269*H269,2)</f>
        <v>0</v>
      </c>
      <c r="K269" s="220" t="s">
        <v>1</v>
      </c>
      <c r="L269" s="44"/>
      <c r="M269" s="225" t="s">
        <v>1</v>
      </c>
      <c r="N269" s="226" t="s">
        <v>39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134</v>
      </c>
      <c r="AT269" s="229" t="s">
        <v>129</v>
      </c>
      <c r="AU269" s="229" t="s">
        <v>84</v>
      </c>
      <c r="AY269" s="17" t="s">
        <v>127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82</v>
      </c>
      <c r="BK269" s="230">
        <f>ROUND(I269*H269,2)</f>
        <v>0</v>
      </c>
      <c r="BL269" s="17" t="s">
        <v>134</v>
      </c>
      <c r="BM269" s="229" t="s">
        <v>460</v>
      </c>
    </row>
    <row r="270" s="2" customFormat="1">
      <c r="A270" s="38"/>
      <c r="B270" s="39"/>
      <c r="C270" s="40"/>
      <c r="D270" s="231" t="s">
        <v>136</v>
      </c>
      <c r="E270" s="40"/>
      <c r="F270" s="232" t="s">
        <v>461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136</v>
      </c>
      <c r="AU270" s="17" t="s">
        <v>84</v>
      </c>
    </row>
    <row r="271" s="2" customFormat="1">
      <c r="A271" s="38"/>
      <c r="B271" s="39"/>
      <c r="C271" s="40"/>
      <c r="D271" s="231" t="s">
        <v>173</v>
      </c>
      <c r="E271" s="40"/>
      <c r="F271" s="236" t="s">
        <v>462</v>
      </c>
      <c r="G271" s="40"/>
      <c r="H271" s="40"/>
      <c r="I271" s="233"/>
      <c r="J271" s="40"/>
      <c r="K271" s="40"/>
      <c r="L271" s="44"/>
      <c r="M271" s="234"/>
      <c r="N271" s="235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173</v>
      </c>
      <c r="AU271" s="17" t="s">
        <v>84</v>
      </c>
    </row>
    <row r="272" s="13" customFormat="1">
      <c r="A272" s="13"/>
      <c r="B272" s="242"/>
      <c r="C272" s="243"/>
      <c r="D272" s="231" t="s">
        <v>265</v>
      </c>
      <c r="E272" s="244" t="s">
        <v>1</v>
      </c>
      <c r="F272" s="245" t="s">
        <v>463</v>
      </c>
      <c r="G272" s="243"/>
      <c r="H272" s="246">
        <v>138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2" t="s">
        <v>265</v>
      </c>
      <c r="AU272" s="252" t="s">
        <v>84</v>
      </c>
      <c r="AV272" s="13" t="s">
        <v>84</v>
      </c>
      <c r="AW272" s="13" t="s">
        <v>30</v>
      </c>
      <c r="AX272" s="13" t="s">
        <v>82</v>
      </c>
      <c r="AY272" s="252" t="s">
        <v>127</v>
      </c>
    </row>
    <row r="273" s="2" customFormat="1" ht="24.15" customHeight="1">
      <c r="A273" s="38"/>
      <c r="B273" s="39"/>
      <c r="C273" s="218" t="s">
        <v>464</v>
      </c>
      <c r="D273" s="218" t="s">
        <v>129</v>
      </c>
      <c r="E273" s="219" t="s">
        <v>465</v>
      </c>
      <c r="F273" s="220" t="s">
        <v>466</v>
      </c>
      <c r="G273" s="221" t="s">
        <v>148</v>
      </c>
      <c r="H273" s="222">
        <v>1</v>
      </c>
      <c r="I273" s="223"/>
      <c r="J273" s="224">
        <f>ROUND(I273*H273,2)</f>
        <v>0</v>
      </c>
      <c r="K273" s="220" t="s">
        <v>1</v>
      </c>
      <c r="L273" s="44"/>
      <c r="M273" s="225" t="s">
        <v>1</v>
      </c>
      <c r="N273" s="226" t="s">
        <v>39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134</v>
      </c>
      <c r="AT273" s="229" t="s">
        <v>129</v>
      </c>
      <c r="AU273" s="229" t="s">
        <v>84</v>
      </c>
      <c r="AY273" s="17" t="s">
        <v>127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82</v>
      </c>
      <c r="BK273" s="230">
        <f>ROUND(I273*H273,2)</f>
        <v>0</v>
      </c>
      <c r="BL273" s="17" t="s">
        <v>134</v>
      </c>
      <c r="BM273" s="229" t="s">
        <v>467</v>
      </c>
    </row>
    <row r="274" s="2" customFormat="1">
      <c r="A274" s="38"/>
      <c r="B274" s="39"/>
      <c r="C274" s="40"/>
      <c r="D274" s="231" t="s">
        <v>136</v>
      </c>
      <c r="E274" s="40"/>
      <c r="F274" s="232" t="s">
        <v>466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136</v>
      </c>
      <c r="AU274" s="17" t="s">
        <v>84</v>
      </c>
    </row>
    <row r="275" s="2" customFormat="1">
      <c r="A275" s="38"/>
      <c r="B275" s="39"/>
      <c r="C275" s="40"/>
      <c r="D275" s="231" t="s">
        <v>173</v>
      </c>
      <c r="E275" s="40"/>
      <c r="F275" s="236" t="s">
        <v>468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173</v>
      </c>
      <c r="AU275" s="17" t="s">
        <v>84</v>
      </c>
    </row>
    <row r="276" s="2" customFormat="1" ht="16.5" customHeight="1">
      <c r="A276" s="38"/>
      <c r="B276" s="39"/>
      <c r="C276" s="218" t="s">
        <v>469</v>
      </c>
      <c r="D276" s="218" t="s">
        <v>129</v>
      </c>
      <c r="E276" s="219" t="s">
        <v>470</v>
      </c>
      <c r="F276" s="220" t="s">
        <v>471</v>
      </c>
      <c r="G276" s="221" t="s">
        <v>148</v>
      </c>
      <c r="H276" s="222">
        <v>1</v>
      </c>
      <c r="I276" s="223"/>
      <c r="J276" s="224">
        <f>ROUND(I276*H276,2)</f>
        <v>0</v>
      </c>
      <c r="K276" s="220" t="s">
        <v>1</v>
      </c>
      <c r="L276" s="44"/>
      <c r="M276" s="225" t="s">
        <v>1</v>
      </c>
      <c r="N276" s="226" t="s">
        <v>39</v>
      </c>
      <c r="O276" s="91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134</v>
      </c>
      <c r="AT276" s="229" t="s">
        <v>129</v>
      </c>
      <c r="AU276" s="229" t="s">
        <v>84</v>
      </c>
      <c r="AY276" s="17" t="s">
        <v>127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82</v>
      </c>
      <c r="BK276" s="230">
        <f>ROUND(I276*H276,2)</f>
        <v>0</v>
      </c>
      <c r="BL276" s="17" t="s">
        <v>134</v>
      </c>
      <c r="BM276" s="229" t="s">
        <v>472</v>
      </c>
    </row>
    <row r="277" s="2" customFormat="1">
      <c r="A277" s="38"/>
      <c r="B277" s="39"/>
      <c r="C277" s="40"/>
      <c r="D277" s="231" t="s">
        <v>136</v>
      </c>
      <c r="E277" s="40"/>
      <c r="F277" s="232" t="s">
        <v>471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136</v>
      </c>
      <c r="AU277" s="17" t="s">
        <v>84</v>
      </c>
    </row>
    <row r="278" s="2" customFormat="1">
      <c r="A278" s="38"/>
      <c r="B278" s="39"/>
      <c r="C278" s="40"/>
      <c r="D278" s="231" t="s">
        <v>173</v>
      </c>
      <c r="E278" s="40"/>
      <c r="F278" s="236" t="s">
        <v>473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173</v>
      </c>
      <c r="AU278" s="17" t="s">
        <v>84</v>
      </c>
    </row>
    <row r="279" s="12" customFormat="1" ht="22.8" customHeight="1">
      <c r="A279" s="12"/>
      <c r="B279" s="202"/>
      <c r="C279" s="203"/>
      <c r="D279" s="204" t="s">
        <v>73</v>
      </c>
      <c r="E279" s="216" t="s">
        <v>175</v>
      </c>
      <c r="F279" s="216" t="s">
        <v>474</v>
      </c>
      <c r="G279" s="203"/>
      <c r="H279" s="203"/>
      <c r="I279" s="206"/>
      <c r="J279" s="217">
        <f>BK279</f>
        <v>0</v>
      </c>
      <c r="K279" s="203"/>
      <c r="L279" s="208"/>
      <c r="M279" s="209"/>
      <c r="N279" s="210"/>
      <c r="O279" s="210"/>
      <c r="P279" s="211">
        <f>SUM(P280:P283)</f>
        <v>0</v>
      </c>
      <c r="Q279" s="210"/>
      <c r="R279" s="211">
        <f>SUM(R280:R283)</f>
        <v>0.18768000000000001</v>
      </c>
      <c r="S279" s="210"/>
      <c r="T279" s="212">
        <f>SUM(T280:T283)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3" t="s">
        <v>82</v>
      </c>
      <c r="AT279" s="214" t="s">
        <v>73</v>
      </c>
      <c r="AU279" s="214" t="s">
        <v>82</v>
      </c>
      <c r="AY279" s="213" t="s">
        <v>127</v>
      </c>
      <c r="BK279" s="215">
        <f>SUM(BK280:BK283)</f>
        <v>0</v>
      </c>
    </row>
    <row r="280" s="2" customFormat="1" ht="24.15" customHeight="1">
      <c r="A280" s="38"/>
      <c r="B280" s="39"/>
      <c r="C280" s="218" t="s">
        <v>475</v>
      </c>
      <c r="D280" s="218" t="s">
        <v>129</v>
      </c>
      <c r="E280" s="219" t="s">
        <v>476</v>
      </c>
      <c r="F280" s="220" t="s">
        <v>477</v>
      </c>
      <c r="G280" s="221" t="s">
        <v>227</v>
      </c>
      <c r="H280" s="222">
        <v>184</v>
      </c>
      <c r="I280" s="223"/>
      <c r="J280" s="224">
        <f>ROUND(I280*H280,2)</f>
        <v>0</v>
      </c>
      <c r="K280" s="220" t="s">
        <v>133</v>
      </c>
      <c r="L280" s="44"/>
      <c r="M280" s="225" t="s">
        <v>1</v>
      </c>
      <c r="N280" s="226" t="s">
        <v>39</v>
      </c>
      <c r="O280" s="91"/>
      <c r="P280" s="227">
        <f>O280*H280</f>
        <v>0</v>
      </c>
      <c r="Q280" s="227">
        <v>0.0010200000000000001</v>
      </c>
      <c r="R280" s="227">
        <f>Q280*H280</f>
        <v>0.18768000000000001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134</v>
      </c>
      <c r="AT280" s="229" t="s">
        <v>129</v>
      </c>
      <c r="AU280" s="229" t="s">
        <v>84</v>
      </c>
      <c r="AY280" s="17" t="s">
        <v>127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82</v>
      </c>
      <c r="BK280" s="230">
        <f>ROUND(I280*H280,2)</f>
        <v>0</v>
      </c>
      <c r="BL280" s="17" t="s">
        <v>134</v>
      </c>
      <c r="BM280" s="229" t="s">
        <v>478</v>
      </c>
    </row>
    <row r="281" s="2" customFormat="1">
      <c r="A281" s="38"/>
      <c r="B281" s="39"/>
      <c r="C281" s="40"/>
      <c r="D281" s="231" t="s">
        <v>136</v>
      </c>
      <c r="E281" s="40"/>
      <c r="F281" s="232" t="s">
        <v>479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136</v>
      </c>
      <c r="AU281" s="17" t="s">
        <v>84</v>
      </c>
    </row>
    <row r="282" s="13" customFormat="1">
      <c r="A282" s="13"/>
      <c r="B282" s="242"/>
      <c r="C282" s="243"/>
      <c r="D282" s="231" t="s">
        <v>265</v>
      </c>
      <c r="E282" s="244" t="s">
        <v>1</v>
      </c>
      <c r="F282" s="245" t="s">
        <v>272</v>
      </c>
      <c r="G282" s="243"/>
      <c r="H282" s="246">
        <v>184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2" t="s">
        <v>265</v>
      </c>
      <c r="AU282" s="252" t="s">
        <v>84</v>
      </c>
      <c r="AV282" s="13" t="s">
        <v>84</v>
      </c>
      <c r="AW282" s="13" t="s">
        <v>30</v>
      </c>
      <c r="AX282" s="13" t="s">
        <v>74</v>
      </c>
      <c r="AY282" s="252" t="s">
        <v>127</v>
      </c>
    </row>
    <row r="283" s="14" customFormat="1">
      <c r="A283" s="14"/>
      <c r="B283" s="253"/>
      <c r="C283" s="254"/>
      <c r="D283" s="231" t="s">
        <v>265</v>
      </c>
      <c r="E283" s="255" t="s">
        <v>1</v>
      </c>
      <c r="F283" s="256" t="s">
        <v>267</v>
      </c>
      <c r="G283" s="254"/>
      <c r="H283" s="257">
        <v>184</v>
      </c>
      <c r="I283" s="258"/>
      <c r="J283" s="254"/>
      <c r="K283" s="254"/>
      <c r="L283" s="259"/>
      <c r="M283" s="260"/>
      <c r="N283" s="261"/>
      <c r="O283" s="261"/>
      <c r="P283" s="261"/>
      <c r="Q283" s="261"/>
      <c r="R283" s="261"/>
      <c r="S283" s="261"/>
      <c r="T283" s="26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3" t="s">
        <v>265</v>
      </c>
      <c r="AU283" s="263" t="s">
        <v>84</v>
      </c>
      <c r="AV283" s="14" t="s">
        <v>134</v>
      </c>
      <c r="AW283" s="14" t="s">
        <v>30</v>
      </c>
      <c r="AX283" s="14" t="s">
        <v>82</v>
      </c>
      <c r="AY283" s="263" t="s">
        <v>127</v>
      </c>
    </row>
    <row r="284" s="12" customFormat="1" ht="22.8" customHeight="1">
      <c r="A284" s="12"/>
      <c r="B284" s="202"/>
      <c r="C284" s="203"/>
      <c r="D284" s="204" t="s">
        <v>73</v>
      </c>
      <c r="E284" s="216" t="s">
        <v>480</v>
      </c>
      <c r="F284" s="216" t="s">
        <v>481</v>
      </c>
      <c r="G284" s="203"/>
      <c r="H284" s="203"/>
      <c r="I284" s="206"/>
      <c r="J284" s="217">
        <f>BK284</f>
        <v>0</v>
      </c>
      <c r="K284" s="203"/>
      <c r="L284" s="208"/>
      <c r="M284" s="209"/>
      <c r="N284" s="210"/>
      <c r="O284" s="210"/>
      <c r="P284" s="211">
        <f>SUM(P285:P297)</f>
        <v>0</v>
      </c>
      <c r="Q284" s="210"/>
      <c r="R284" s="211">
        <f>SUM(R285:R297)</f>
        <v>0</v>
      </c>
      <c r="S284" s="210"/>
      <c r="T284" s="212">
        <f>SUM(T285:T297)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3" t="s">
        <v>82</v>
      </c>
      <c r="AT284" s="214" t="s">
        <v>73</v>
      </c>
      <c r="AU284" s="214" t="s">
        <v>82</v>
      </c>
      <c r="AY284" s="213" t="s">
        <v>127</v>
      </c>
      <c r="BK284" s="215">
        <f>SUM(BK285:BK297)</f>
        <v>0</v>
      </c>
    </row>
    <row r="285" s="2" customFormat="1" ht="24.15" customHeight="1">
      <c r="A285" s="38"/>
      <c r="B285" s="39"/>
      <c r="C285" s="218" t="s">
        <v>482</v>
      </c>
      <c r="D285" s="218" t="s">
        <v>129</v>
      </c>
      <c r="E285" s="219" t="s">
        <v>483</v>
      </c>
      <c r="F285" s="220" t="s">
        <v>484</v>
      </c>
      <c r="G285" s="221" t="s">
        <v>485</v>
      </c>
      <c r="H285" s="222">
        <v>194.53100000000001</v>
      </c>
      <c r="I285" s="223"/>
      <c r="J285" s="224">
        <f>ROUND(I285*H285,2)</f>
        <v>0</v>
      </c>
      <c r="K285" s="220" t="s">
        <v>133</v>
      </c>
      <c r="L285" s="44"/>
      <c r="M285" s="225" t="s">
        <v>1</v>
      </c>
      <c r="N285" s="226" t="s">
        <v>39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134</v>
      </c>
      <c r="AT285" s="229" t="s">
        <v>129</v>
      </c>
      <c r="AU285" s="229" t="s">
        <v>84</v>
      </c>
      <c r="AY285" s="17" t="s">
        <v>127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82</v>
      </c>
      <c r="BK285" s="230">
        <f>ROUND(I285*H285,2)</f>
        <v>0</v>
      </c>
      <c r="BL285" s="17" t="s">
        <v>134</v>
      </c>
      <c r="BM285" s="229" t="s">
        <v>486</v>
      </c>
    </row>
    <row r="286" s="2" customFormat="1">
      <c r="A286" s="38"/>
      <c r="B286" s="39"/>
      <c r="C286" s="40"/>
      <c r="D286" s="231" t="s">
        <v>136</v>
      </c>
      <c r="E286" s="40"/>
      <c r="F286" s="232" t="s">
        <v>487</v>
      </c>
      <c r="G286" s="40"/>
      <c r="H286" s="40"/>
      <c r="I286" s="233"/>
      <c r="J286" s="40"/>
      <c r="K286" s="40"/>
      <c r="L286" s="44"/>
      <c r="M286" s="234"/>
      <c r="N286" s="235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136</v>
      </c>
      <c r="AU286" s="17" t="s">
        <v>84</v>
      </c>
    </row>
    <row r="287" s="2" customFormat="1">
      <c r="A287" s="38"/>
      <c r="B287" s="39"/>
      <c r="C287" s="40"/>
      <c r="D287" s="231" t="s">
        <v>173</v>
      </c>
      <c r="E287" s="40"/>
      <c r="F287" s="236" t="s">
        <v>488</v>
      </c>
      <c r="G287" s="40"/>
      <c r="H287" s="40"/>
      <c r="I287" s="233"/>
      <c r="J287" s="40"/>
      <c r="K287" s="40"/>
      <c r="L287" s="44"/>
      <c r="M287" s="234"/>
      <c r="N287" s="235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173</v>
      </c>
      <c r="AU287" s="17" t="s">
        <v>84</v>
      </c>
    </row>
    <row r="288" s="2" customFormat="1" ht="24.15" customHeight="1">
      <c r="A288" s="38"/>
      <c r="B288" s="39"/>
      <c r="C288" s="218" t="s">
        <v>489</v>
      </c>
      <c r="D288" s="218" t="s">
        <v>129</v>
      </c>
      <c r="E288" s="219" t="s">
        <v>490</v>
      </c>
      <c r="F288" s="220" t="s">
        <v>491</v>
      </c>
      <c r="G288" s="221" t="s">
        <v>485</v>
      </c>
      <c r="H288" s="222">
        <v>2917.9650000000001</v>
      </c>
      <c r="I288" s="223"/>
      <c r="J288" s="224">
        <f>ROUND(I288*H288,2)</f>
        <v>0</v>
      </c>
      <c r="K288" s="220" t="s">
        <v>133</v>
      </c>
      <c r="L288" s="44"/>
      <c r="M288" s="225" t="s">
        <v>1</v>
      </c>
      <c r="N288" s="226" t="s">
        <v>39</v>
      </c>
      <c r="O288" s="91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134</v>
      </c>
      <c r="AT288" s="229" t="s">
        <v>129</v>
      </c>
      <c r="AU288" s="229" t="s">
        <v>84</v>
      </c>
      <c r="AY288" s="17" t="s">
        <v>127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82</v>
      </c>
      <c r="BK288" s="230">
        <f>ROUND(I288*H288,2)</f>
        <v>0</v>
      </c>
      <c r="BL288" s="17" t="s">
        <v>134</v>
      </c>
      <c r="BM288" s="229" t="s">
        <v>492</v>
      </c>
    </row>
    <row r="289" s="2" customFormat="1">
      <c r="A289" s="38"/>
      <c r="B289" s="39"/>
      <c r="C289" s="40"/>
      <c r="D289" s="231" t="s">
        <v>136</v>
      </c>
      <c r="E289" s="40"/>
      <c r="F289" s="232" t="s">
        <v>493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136</v>
      </c>
      <c r="AU289" s="17" t="s">
        <v>84</v>
      </c>
    </row>
    <row r="290" s="2" customFormat="1">
      <c r="A290" s="38"/>
      <c r="B290" s="39"/>
      <c r="C290" s="40"/>
      <c r="D290" s="231" t="s">
        <v>173</v>
      </c>
      <c r="E290" s="40"/>
      <c r="F290" s="236" t="s">
        <v>494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173</v>
      </c>
      <c r="AU290" s="17" t="s">
        <v>84</v>
      </c>
    </row>
    <row r="291" s="13" customFormat="1">
      <c r="A291" s="13"/>
      <c r="B291" s="242"/>
      <c r="C291" s="243"/>
      <c r="D291" s="231" t="s">
        <v>265</v>
      </c>
      <c r="E291" s="244" t="s">
        <v>1</v>
      </c>
      <c r="F291" s="245" t="s">
        <v>495</v>
      </c>
      <c r="G291" s="243"/>
      <c r="H291" s="246">
        <v>2917.9650000000001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2" t="s">
        <v>265</v>
      </c>
      <c r="AU291" s="252" t="s">
        <v>84</v>
      </c>
      <c r="AV291" s="13" t="s">
        <v>84</v>
      </c>
      <c r="AW291" s="13" t="s">
        <v>30</v>
      </c>
      <c r="AX291" s="13" t="s">
        <v>74</v>
      </c>
      <c r="AY291" s="252" t="s">
        <v>127</v>
      </c>
    </row>
    <row r="292" s="14" customFormat="1">
      <c r="A292" s="14"/>
      <c r="B292" s="253"/>
      <c r="C292" s="254"/>
      <c r="D292" s="231" t="s">
        <v>265</v>
      </c>
      <c r="E292" s="255" t="s">
        <v>1</v>
      </c>
      <c r="F292" s="256" t="s">
        <v>267</v>
      </c>
      <c r="G292" s="254"/>
      <c r="H292" s="257">
        <v>2917.9650000000001</v>
      </c>
      <c r="I292" s="258"/>
      <c r="J292" s="254"/>
      <c r="K292" s="254"/>
      <c r="L292" s="259"/>
      <c r="M292" s="260"/>
      <c r="N292" s="261"/>
      <c r="O292" s="261"/>
      <c r="P292" s="261"/>
      <c r="Q292" s="261"/>
      <c r="R292" s="261"/>
      <c r="S292" s="261"/>
      <c r="T292" s="26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3" t="s">
        <v>265</v>
      </c>
      <c r="AU292" s="263" t="s">
        <v>84</v>
      </c>
      <c r="AV292" s="14" t="s">
        <v>134</v>
      </c>
      <c r="AW292" s="14" t="s">
        <v>30</v>
      </c>
      <c r="AX292" s="14" t="s">
        <v>82</v>
      </c>
      <c r="AY292" s="263" t="s">
        <v>127</v>
      </c>
    </row>
    <row r="293" s="2" customFormat="1" ht="44.25" customHeight="1">
      <c r="A293" s="38"/>
      <c r="B293" s="39"/>
      <c r="C293" s="218" t="s">
        <v>496</v>
      </c>
      <c r="D293" s="218" t="s">
        <v>129</v>
      </c>
      <c r="E293" s="219" t="s">
        <v>497</v>
      </c>
      <c r="F293" s="220" t="s">
        <v>498</v>
      </c>
      <c r="G293" s="221" t="s">
        <v>485</v>
      </c>
      <c r="H293" s="222">
        <v>2264.6480000000001</v>
      </c>
      <c r="I293" s="223"/>
      <c r="J293" s="224">
        <f>ROUND(I293*H293,2)</f>
        <v>0</v>
      </c>
      <c r="K293" s="220" t="s">
        <v>133</v>
      </c>
      <c r="L293" s="44"/>
      <c r="M293" s="225" t="s">
        <v>1</v>
      </c>
      <c r="N293" s="226" t="s">
        <v>39</v>
      </c>
      <c r="O293" s="91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134</v>
      </c>
      <c r="AT293" s="229" t="s">
        <v>129</v>
      </c>
      <c r="AU293" s="229" t="s">
        <v>84</v>
      </c>
      <c r="AY293" s="17" t="s">
        <v>127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82</v>
      </c>
      <c r="BK293" s="230">
        <f>ROUND(I293*H293,2)</f>
        <v>0</v>
      </c>
      <c r="BL293" s="17" t="s">
        <v>134</v>
      </c>
      <c r="BM293" s="229" t="s">
        <v>499</v>
      </c>
    </row>
    <row r="294" s="2" customFormat="1">
      <c r="A294" s="38"/>
      <c r="B294" s="39"/>
      <c r="C294" s="40"/>
      <c r="D294" s="231" t="s">
        <v>136</v>
      </c>
      <c r="E294" s="40"/>
      <c r="F294" s="232" t="s">
        <v>498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136</v>
      </c>
      <c r="AU294" s="17" t="s">
        <v>84</v>
      </c>
    </row>
    <row r="295" s="13" customFormat="1">
      <c r="A295" s="13"/>
      <c r="B295" s="242"/>
      <c r="C295" s="243"/>
      <c r="D295" s="231" t="s">
        <v>265</v>
      </c>
      <c r="E295" s="244" t="s">
        <v>1</v>
      </c>
      <c r="F295" s="245" t="s">
        <v>500</v>
      </c>
      <c r="G295" s="243"/>
      <c r="H295" s="246">
        <v>194.53100000000001</v>
      </c>
      <c r="I295" s="247"/>
      <c r="J295" s="243"/>
      <c r="K295" s="243"/>
      <c r="L295" s="248"/>
      <c r="M295" s="249"/>
      <c r="N295" s="250"/>
      <c r="O295" s="250"/>
      <c r="P295" s="250"/>
      <c r="Q295" s="250"/>
      <c r="R295" s="250"/>
      <c r="S295" s="250"/>
      <c r="T295" s="25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2" t="s">
        <v>265</v>
      </c>
      <c r="AU295" s="252" t="s">
        <v>84</v>
      </c>
      <c r="AV295" s="13" t="s">
        <v>84</v>
      </c>
      <c r="AW295" s="13" t="s">
        <v>30</v>
      </c>
      <c r="AX295" s="13" t="s">
        <v>74</v>
      </c>
      <c r="AY295" s="252" t="s">
        <v>127</v>
      </c>
    </row>
    <row r="296" s="13" customFormat="1">
      <c r="A296" s="13"/>
      <c r="B296" s="242"/>
      <c r="C296" s="243"/>
      <c r="D296" s="231" t="s">
        <v>265</v>
      </c>
      <c r="E296" s="244" t="s">
        <v>1</v>
      </c>
      <c r="F296" s="245" t="s">
        <v>501</v>
      </c>
      <c r="G296" s="243"/>
      <c r="H296" s="246">
        <v>2070.1170000000002</v>
      </c>
      <c r="I296" s="247"/>
      <c r="J296" s="243"/>
      <c r="K296" s="243"/>
      <c r="L296" s="248"/>
      <c r="M296" s="249"/>
      <c r="N296" s="250"/>
      <c r="O296" s="250"/>
      <c r="P296" s="250"/>
      <c r="Q296" s="250"/>
      <c r="R296" s="250"/>
      <c r="S296" s="250"/>
      <c r="T296" s="25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2" t="s">
        <v>265</v>
      </c>
      <c r="AU296" s="252" t="s">
        <v>84</v>
      </c>
      <c r="AV296" s="13" t="s">
        <v>84</v>
      </c>
      <c r="AW296" s="13" t="s">
        <v>30</v>
      </c>
      <c r="AX296" s="13" t="s">
        <v>74</v>
      </c>
      <c r="AY296" s="252" t="s">
        <v>127</v>
      </c>
    </row>
    <row r="297" s="14" customFormat="1">
      <c r="A297" s="14"/>
      <c r="B297" s="253"/>
      <c r="C297" s="254"/>
      <c r="D297" s="231" t="s">
        <v>265</v>
      </c>
      <c r="E297" s="255" t="s">
        <v>1</v>
      </c>
      <c r="F297" s="256" t="s">
        <v>267</v>
      </c>
      <c r="G297" s="254"/>
      <c r="H297" s="257">
        <v>2264.6480000000001</v>
      </c>
      <c r="I297" s="258"/>
      <c r="J297" s="254"/>
      <c r="K297" s="254"/>
      <c r="L297" s="259"/>
      <c r="M297" s="260"/>
      <c r="N297" s="261"/>
      <c r="O297" s="261"/>
      <c r="P297" s="261"/>
      <c r="Q297" s="261"/>
      <c r="R297" s="261"/>
      <c r="S297" s="261"/>
      <c r="T297" s="26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3" t="s">
        <v>265</v>
      </c>
      <c r="AU297" s="263" t="s">
        <v>84</v>
      </c>
      <c r="AV297" s="14" t="s">
        <v>134</v>
      </c>
      <c r="AW297" s="14" t="s">
        <v>30</v>
      </c>
      <c r="AX297" s="14" t="s">
        <v>82</v>
      </c>
      <c r="AY297" s="263" t="s">
        <v>127</v>
      </c>
    </row>
    <row r="298" s="12" customFormat="1" ht="22.8" customHeight="1">
      <c r="A298" s="12"/>
      <c r="B298" s="202"/>
      <c r="C298" s="203"/>
      <c r="D298" s="204" t="s">
        <v>73</v>
      </c>
      <c r="E298" s="216" t="s">
        <v>502</v>
      </c>
      <c r="F298" s="216" t="s">
        <v>503</v>
      </c>
      <c r="G298" s="203"/>
      <c r="H298" s="203"/>
      <c r="I298" s="206"/>
      <c r="J298" s="217">
        <f>BK298</f>
        <v>0</v>
      </c>
      <c r="K298" s="203"/>
      <c r="L298" s="208"/>
      <c r="M298" s="209"/>
      <c r="N298" s="210"/>
      <c r="O298" s="210"/>
      <c r="P298" s="211">
        <f>SUM(P299:P302)</f>
        <v>0</v>
      </c>
      <c r="Q298" s="210"/>
      <c r="R298" s="211">
        <f>SUM(R299:R302)</f>
        <v>0</v>
      </c>
      <c r="S298" s="210"/>
      <c r="T298" s="212">
        <f>SUM(T299:T302)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3" t="s">
        <v>82</v>
      </c>
      <c r="AT298" s="214" t="s">
        <v>73</v>
      </c>
      <c r="AU298" s="214" t="s">
        <v>82</v>
      </c>
      <c r="AY298" s="213" t="s">
        <v>127</v>
      </c>
      <c r="BK298" s="215">
        <f>SUM(BK299:BK302)</f>
        <v>0</v>
      </c>
    </row>
    <row r="299" s="2" customFormat="1" ht="16.5" customHeight="1">
      <c r="A299" s="38"/>
      <c r="B299" s="39"/>
      <c r="C299" s="218" t="s">
        <v>504</v>
      </c>
      <c r="D299" s="218" t="s">
        <v>129</v>
      </c>
      <c r="E299" s="219" t="s">
        <v>505</v>
      </c>
      <c r="F299" s="220" t="s">
        <v>506</v>
      </c>
      <c r="G299" s="221" t="s">
        <v>485</v>
      </c>
      <c r="H299" s="222">
        <v>8923.6470000000008</v>
      </c>
      <c r="I299" s="223"/>
      <c r="J299" s="224">
        <f>ROUND(I299*H299,2)</f>
        <v>0</v>
      </c>
      <c r="K299" s="220" t="s">
        <v>133</v>
      </c>
      <c r="L299" s="44"/>
      <c r="M299" s="225" t="s">
        <v>1</v>
      </c>
      <c r="N299" s="226" t="s">
        <v>39</v>
      </c>
      <c r="O299" s="91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134</v>
      </c>
      <c r="AT299" s="229" t="s">
        <v>129</v>
      </c>
      <c r="AU299" s="229" t="s">
        <v>84</v>
      </c>
      <c r="AY299" s="17" t="s">
        <v>127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82</v>
      </c>
      <c r="BK299" s="230">
        <f>ROUND(I299*H299,2)</f>
        <v>0</v>
      </c>
      <c r="BL299" s="17" t="s">
        <v>134</v>
      </c>
      <c r="BM299" s="229" t="s">
        <v>507</v>
      </c>
    </row>
    <row r="300" s="2" customFormat="1">
      <c r="A300" s="38"/>
      <c r="B300" s="39"/>
      <c r="C300" s="40"/>
      <c r="D300" s="231" t="s">
        <v>136</v>
      </c>
      <c r="E300" s="40"/>
      <c r="F300" s="232" t="s">
        <v>508</v>
      </c>
      <c r="G300" s="40"/>
      <c r="H300" s="40"/>
      <c r="I300" s="233"/>
      <c r="J300" s="40"/>
      <c r="K300" s="40"/>
      <c r="L300" s="44"/>
      <c r="M300" s="234"/>
      <c r="N300" s="235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136</v>
      </c>
      <c r="AU300" s="17" t="s">
        <v>84</v>
      </c>
    </row>
    <row r="301" s="2" customFormat="1" ht="16.5" customHeight="1">
      <c r="A301" s="38"/>
      <c r="B301" s="39"/>
      <c r="C301" s="218" t="s">
        <v>509</v>
      </c>
      <c r="D301" s="218" t="s">
        <v>129</v>
      </c>
      <c r="E301" s="219" t="s">
        <v>510</v>
      </c>
      <c r="F301" s="220" t="s">
        <v>511</v>
      </c>
      <c r="G301" s="221" t="s">
        <v>148</v>
      </c>
      <c r="H301" s="222">
        <v>1</v>
      </c>
      <c r="I301" s="223"/>
      <c r="J301" s="224">
        <f>ROUND(I301*H301,2)</f>
        <v>0</v>
      </c>
      <c r="K301" s="220" t="s">
        <v>1</v>
      </c>
      <c r="L301" s="44"/>
      <c r="M301" s="225" t="s">
        <v>1</v>
      </c>
      <c r="N301" s="226" t="s">
        <v>39</v>
      </c>
      <c r="O301" s="9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134</v>
      </c>
      <c r="AT301" s="229" t="s">
        <v>129</v>
      </c>
      <c r="AU301" s="229" t="s">
        <v>84</v>
      </c>
      <c r="AY301" s="17" t="s">
        <v>127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82</v>
      </c>
      <c r="BK301" s="230">
        <f>ROUND(I301*H301,2)</f>
        <v>0</v>
      </c>
      <c r="BL301" s="17" t="s">
        <v>134</v>
      </c>
      <c r="BM301" s="229" t="s">
        <v>512</v>
      </c>
    </row>
    <row r="302" s="2" customFormat="1">
      <c r="A302" s="38"/>
      <c r="B302" s="39"/>
      <c r="C302" s="40"/>
      <c r="D302" s="231" t="s">
        <v>173</v>
      </c>
      <c r="E302" s="40"/>
      <c r="F302" s="236" t="s">
        <v>513</v>
      </c>
      <c r="G302" s="40"/>
      <c r="H302" s="40"/>
      <c r="I302" s="233"/>
      <c r="J302" s="40"/>
      <c r="K302" s="40"/>
      <c r="L302" s="44"/>
      <c r="M302" s="237"/>
      <c r="N302" s="238"/>
      <c r="O302" s="239"/>
      <c r="P302" s="239"/>
      <c r="Q302" s="239"/>
      <c r="R302" s="239"/>
      <c r="S302" s="239"/>
      <c r="T302" s="240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173</v>
      </c>
      <c r="AU302" s="17" t="s">
        <v>84</v>
      </c>
    </row>
    <row r="303" s="2" customFormat="1" ht="6.96" customHeight="1">
      <c r="A303" s="38"/>
      <c r="B303" s="66"/>
      <c r="C303" s="67"/>
      <c r="D303" s="67"/>
      <c r="E303" s="67"/>
      <c r="F303" s="67"/>
      <c r="G303" s="67"/>
      <c r="H303" s="67"/>
      <c r="I303" s="67"/>
      <c r="J303" s="67"/>
      <c r="K303" s="67"/>
      <c r="L303" s="44"/>
      <c r="M303" s="38"/>
      <c r="O303" s="38"/>
      <c r="P303" s="38"/>
      <c r="Q303" s="38"/>
      <c r="R303" s="38"/>
      <c r="S303" s="38"/>
      <c r="T303" s="3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</row>
  </sheetData>
  <sheetProtection sheet="1" autoFilter="0" formatColumns="0" formatRows="0" objects="1" scenarios="1" spinCount="100000" saltValue="TvN8o/X8rTlDOZ2zD6tqItNEXuxUNkWW4UIhE2Pnx/C+Pc1cb5ZIi4bbfn4n0kosQ5BzsyDVGHJ/jZ6YFBkpmw==" hashValue="jo+vHQaXKQvNyHLoZNxlSNQrisnpMQfATsLwIclCdL9rFxKrs97Rd/SlGoKQYCXZCkMxNKsDy6WZfvuQboGkGw==" algorithmName="SHA-512" password="CC35"/>
  <autoFilter ref="C123:K30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  <c r="AZ2" s="241" t="s">
        <v>514</v>
      </c>
      <c r="BA2" s="241" t="s">
        <v>515</v>
      </c>
      <c r="BB2" s="241" t="s">
        <v>227</v>
      </c>
      <c r="BC2" s="241" t="s">
        <v>516</v>
      </c>
      <c r="BD2" s="241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  <c r="AZ3" s="241" t="s">
        <v>517</v>
      </c>
      <c r="BA3" s="241" t="s">
        <v>518</v>
      </c>
      <c r="BB3" s="241" t="s">
        <v>227</v>
      </c>
      <c r="BC3" s="241" t="s">
        <v>519</v>
      </c>
      <c r="BD3" s="241" t="s">
        <v>84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  <c r="AZ4" s="241" t="s">
        <v>520</v>
      </c>
      <c r="BA4" s="241" t="s">
        <v>521</v>
      </c>
      <c r="BB4" s="241" t="s">
        <v>251</v>
      </c>
      <c r="BC4" s="241" t="s">
        <v>522</v>
      </c>
      <c r="BD4" s="241" t="s">
        <v>84</v>
      </c>
    </row>
    <row r="5" s="1" customFormat="1" ht="6.96" customHeight="1">
      <c r="B5" s="20"/>
      <c r="L5" s="20"/>
      <c r="AZ5" s="241" t="s">
        <v>523</v>
      </c>
      <c r="BA5" s="241" t="s">
        <v>524</v>
      </c>
      <c r="BB5" s="241" t="s">
        <v>251</v>
      </c>
      <c r="BC5" s="241" t="s">
        <v>525</v>
      </c>
      <c r="BD5" s="241" t="s">
        <v>84</v>
      </c>
    </row>
    <row r="6" s="1" customFormat="1" ht="12" customHeight="1">
      <c r="B6" s="20"/>
      <c r="D6" s="140" t="s">
        <v>16</v>
      </c>
      <c r="L6" s="20"/>
      <c r="AZ6" s="241" t="s">
        <v>526</v>
      </c>
      <c r="BA6" s="241" t="s">
        <v>527</v>
      </c>
      <c r="BB6" s="241" t="s">
        <v>227</v>
      </c>
      <c r="BC6" s="241" t="s">
        <v>528</v>
      </c>
      <c r="BD6" s="241" t="s">
        <v>84</v>
      </c>
    </row>
    <row r="7" s="1" customFormat="1" ht="26.25" customHeight="1">
      <c r="B7" s="20"/>
      <c r="E7" s="141" t="str">
        <f>'Rekapitulace stavby'!K6</f>
        <v>Jihlava, ř. km 126,193, Konvalinkův jez, Luka n. J., migrační zprůchodnění</v>
      </c>
      <c r="F7" s="140"/>
      <c r="G7" s="140"/>
      <c r="H7" s="140"/>
      <c r="L7" s="20"/>
      <c r="AZ7" s="241" t="s">
        <v>529</v>
      </c>
      <c r="BA7" s="241" t="s">
        <v>530</v>
      </c>
      <c r="BB7" s="241" t="s">
        <v>485</v>
      </c>
      <c r="BC7" s="241" t="s">
        <v>531</v>
      </c>
      <c r="BD7" s="241" t="s">
        <v>84</v>
      </c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241" t="s">
        <v>532</v>
      </c>
      <c r="BA8" s="241" t="s">
        <v>533</v>
      </c>
      <c r="BB8" s="241" t="s">
        <v>251</v>
      </c>
      <c r="BC8" s="241" t="s">
        <v>534</v>
      </c>
      <c r="BD8" s="241" t="s">
        <v>84</v>
      </c>
    </row>
    <row r="9" s="2" customFormat="1" ht="16.5" customHeight="1">
      <c r="A9" s="38"/>
      <c r="B9" s="44"/>
      <c r="C9" s="38"/>
      <c r="D9" s="38"/>
      <c r="E9" s="142" t="s">
        <v>535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241" t="s">
        <v>536</v>
      </c>
      <c r="BA9" s="241" t="s">
        <v>537</v>
      </c>
      <c r="BB9" s="241" t="s">
        <v>251</v>
      </c>
      <c r="BC9" s="241" t="s">
        <v>538</v>
      </c>
      <c r="BD9" s="241" t="s">
        <v>84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Seifertová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ROUND((SUM(BE129:BE333)),  2)</f>
        <v>0</v>
      </c>
      <c r="G33" s="38"/>
      <c r="H33" s="38"/>
      <c r="I33" s="155">
        <v>0.20999999999999999</v>
      </c>
      <c r="J33" s="154">
        <f>ROUND(((SUM(BE129:BE333))*I33),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ROUND((SUM(BF129:BF333)),  2)</f>
        <v>0</v>
      </c>
      <c r="G34" s="38"/>
      <c r="H34" s="38"/>
      <c r="I34" s="155">
        <v>0.12</v>
      </c>
      <c r="J34" s="154">
        <f>ROUND(((SUM(BF129:BF333))*I34),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ROUND((SUM(BG129:BG333)),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ROUND((SUM(BH129:BH333)),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ROUND((SUM(BI129:BI333)),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Jihlava, ř. km 126,193, Konvalinkův jez, Luka n. J., migrační zprůchodnění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SO-02 - Opěrné ŽB a štětovnicové stěny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>Seifertová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539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J131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540</v>
      </c>
      <c r="E99" s="188"/>
      <c r="F99" s="188"/>
      <c r="G99" s="188"/>
      <c r="H99" s="188"/>
      <c r="I99" s="188"/>
      <c r="J99" s="189">
        <f>J183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541</v>
      </c>
      <c r="E100" s="188"/>
      <c r="F100" s="188"/>
      <c r="G100" s="188"/>
      <c r="H100" s="188"/>
      <c r="I100" s="188"/>
      <c r="J100" s="189">
        <f>J240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542</v>
      </c>
      <c r="E101" s="188"/>
      <c r="F101" s="188"/>
      <c r="G101" s="188"/>
      <c r="H101" s="188"/>
      <c r="I101" s="188"/>
      <c r="J101" s="189">
        <f>J271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543</v>
      </c>
      <c r="E102" s="188"/>
      <c r="F102" s="188"/>
      <c r="G102" s="188"/>
      <c r="H102" s="188"/>
      <c r="I102" s="188"/>
      <c r="J102" s="189">
        <f>J279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544</v>
      </c>
      <c r="E103" s="188"/>
      <c r="F103" s="188"/>
      <c r="G103" s="188"/>
      <c r="H103" s="188"/>
      <c r="I103" s="188"/>
      <c r="J103" s="189">
        <f>J284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545</v>
      </c>
      <c r="E104" s="188"/>
      <c r="F104" s="188"/>
      <c r="G104" s="188"/>
      <c r="H104" s="188"/>
      <c r="I104" s="188"/>
      <c r="J104" s="189">
        <f>J291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261</v>
      </c>
      <c r="E105" s="188"/>
      <c r="F105" s="188"/>
      <c r="G105" s="188"/>
      <c r="H105" s="188"/>
      <c r="I105" s="188"/>
      <c r="J105" s="189">
        <f>J292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546</v>
      </c>
      <c r="E106" s="182"/>
      <c r="F106" s="182"/>
      <c r="G106" s="182"/>
      <c r="H106" s="182"/>
      <c r="I106" s="182"/>
      <c r="J106" s="183">
        <f>J295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547</v>
      </c>
      <c r="E107" s="188"/>
      <c r="F107" s="188"/>
      <c r="G107" s="188"/>
      <c r="H107" s="188"/>
      <c r="I107" s="188"/>
      <c r="J107" s="189">
        <f>J296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9"/>
      <c r="C108" s="180"/>
      <c r="D108" s="181" t="s">
        <v>539</v>
      </c>
      <c r="E108" s="182"/>
      <c r="F108" s="182"/>
      <c r="G108" s="182"/>
      <c r="H108" s="182"/>
      <c r="I108" s="182"/>
      <c r="J108" s="183">
        <f>J317</f>
        <v>0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5"/>
      <c r="C109" s="186"/>
      <c r="D109" s="187" t="s">
        <v>548</v>
      </c>
      <c r="E109" s="188"/>
      <c r="F109" s="188"/>
      <c r="G109" s="188"/>
      <c r="H109" s="188"/>
      <c r="I109" s="188"/>
      <c r="J109" s="189">
        <f>J318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112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6.25" customHeight="1">
      <c r="A119" s="38"/>
      <c r="B119" s="39"/>
      <c r="C119" s="40"/>
      <c r="D119" s="40"/>
      <c r="E119" s="174" t="str">
        <f>E7</f>
        <v>Jihlava, ř. km 126,193, Konvalinkův jez, Luka n. J., migrační zprůchodnění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98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SO-02 - Opěrné ŽB a štětovnicové stěny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 xml:space="preserve"> </v>
      </c>
      <c r="G123" s="40"/>
      <c r="H123" s="40"/>
      <c r="I123" s="32" t="s">
        <v>22</v>
      </c>
      <c r="J123" s="79" t="str">
        <f>IF(J12="","",J12)</f>
        <v>23. 5. 2024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 xml:space="preserve"> </v>
      </c>
      <c r="G125" s="40"/>
      <c r="H125" s="40"/>
      <c r="I125" s="32" t="s">
        <v>29</v>
      </c>
      <c r="J125" s="36" t="str">
        <f>E21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27</v>
      </c>
      <c r="D126" s="40"/>
      <c r="E126" s="40"/>
      <c r="F126" s="27" t="str">
        <f>IF(E18="","",E18)</f>
        <v>Vyplň údaj</v>
      </c>
      <c r="G126" s="40"/>
      <c r="H126" s="40"/>
      <c r="I126" s="32" t="s">
        <v>31</v>
      </c>
      <c r="J126" s="36" t="str">
        <f>E24</f>
        <v>Seifertová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1"/>
      <c r="B128" s="192"/>
      <c r="C128" s="193" t="s">
        <v>113</v>
      </c>
      <c r="D128" s="194" t="s">
        <v>59</v>
      </c>
      <c r="E128" s="194" t="s">
        <v>55</v>
      </c>
      <c r="F128" s="194" t="s">
        <v>56</v>
      </c>
      <c r="G128" s="194" t="s">
        <v>114</v>
      </c>
      <c r="H128" s="194" t="s">
        <v>115</v>
      </c>
      <c r="I128" s="194" t="s">
        <v>116</v>
      </c>
      <c r="J128" s="194" t="s">
        <v>102</v>
      </c>
      <c r="K128" s="195" t="s">
        <v>117</v>
      </c>
      <c r="L128" s="196"/>
      <c r="M128" s="100" t="s">
        <v>1</v>
      </c>
      <c r="N128" s="101" t="s">
        <v>38</v>
      </c>
      <c r="O128" s="101" t="s">
        <v>118</v>
      </c>
      <c r="P128" s="101" t="s">
        <v>119</v>
      </c>
      <c r="Q128" s="101" t="s">
        <v>120</v>
      </c>
      <c r="R128" s="101" t="s">
        <v>121</v>
      </c>
      <c r="S128" s="101" t="s">
        <v>122</v>
      </c>
      <c r="T128" s="102" t="s">
        <v>123</v>
      </c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</row>
    <row r="129" s="2" customFormat="1" ht="22.8" customHeight="1">
      <c r="A129" s="38"/>
      <c r="B129" s="39"/>
      <c r="C129" s="107" t="s">
        <v>124</v>
      </c>
      <c r="D129" s="40"/>
      <c r="E129" s="40"/>
      <c r="F129" s="40"/>
      <c r="G129" s="40"/>
      <c r="H129" s="40"/>
      <c r="I129" s="40"/>
      <c r="J129" s="197">
        <f>BK129</f>
        <v>0</v>
      </c>
      <c r="K129" s="40"/>
      <c r="L129" s="44"/>
      <c r="M129" s="103"/>
      <c r="N129" s="198"/>
      <c r="O129" s="104"/>
      <c r="P129" s="199">
        <f>P130+P295+P317</f>
        <v>0</v>
      </c>
      <c r="Q129" s="104"/>
      <c r="R129" s="199">
        <f>R130+R295+R317</f>
        <v>1294.5638165399998</v>
      </c>
      <c r="S129" s="104"/>
      <c r="T129" s="200">
        <f>T130+T295+T317</f>
        <v>128.54400000000001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73</v>
      </c>
      <c r="AU129" s="17" t="s">
        <v>104</v>
      </c>
      <c r="BK129" s="201">
        <f>BK130+BK295+BK317</f>
        <v>0</v>
      </c>
    </row>
    <row r="130" s="12" customFormat="1" ht="25.92" customHeight="1">
      <c r="A130" s="12"/>
      <c r="B130" s="202"/>
      <c r="C130" s="203"/>
      <c r="D130" s="204" t="s">
        <v>73</v>
      </c>
      <c r="E130" s="205" t="s">
        <v>125</v>
      </c>
      <c r="F130" s="205" t="s">
        <v>125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P131+P183+P240+P271+P279+P284+P291+P292</f>
        <v>0</v>
      </c>
      <c r="Q130" s="210"/>
      <c r="R130" s="211">
        <f>R131+R183+R240+R271+R279+R284+R291+R292</f>
        <v>1293.6918485399999</v>
      </c>
      <c r="S130" s="210"/>
      <c r="T130" s="212">
        <f>T131+T183+T240+T271+T279+T284+T291+T292</f>
        <v>128.54400000000001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82</v>
      </c>
      <c r="AT130" s="214" t="s">
        <v>73</v>
      </c>
      <c r="AU130" s="214" t="s">
        <v>74</v>
      </c>
      <c r="AY130" s="213" t="s">
        <v>127</v>
      </c>
      <c r="BK130" s="215">
        <f>BK131+BK183+BK240+BK271+BK279+BK284+BK291+BK292</f>
        <v>0</v>
      </c>
    </row>
    <row r="131" s="12" customFormat="1" ht="22.8" customHeight="1">
      <c r="A131" s="12"/>
      <c r="B131" s="202"/>
      <c r="C131" s="203"/>
      <c r="D131" s="204" t="s">
        <v>73</v>
      </c>
      <c r="E131" s="216" t="s">
        <v>82</v>
      </c>
      <c r="F131" s="216" t="s">
        <v>128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SUM(P132:P182)</f>
        <v>0</v>
      </c>
      <c r="Q131" s="210"/>
      <c r="R131" s="211">
        <f>SUM(R132:R182)</f>
        <v>724.30600000000004</v>
      </c>
      <c r="S131" s="210"/>
      <c r="T131" s="212">
        <f>SUM(T132:T182)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82</v>
      </c>
      <c r="AT131" s="214" t="s">
        <v>73</v>
      </c>
      <c r="AU131" s="214" t="s">
        <v>82</v>
      </c>
      <c r="AY131" s="213" t="s">
        <v>127</v>
      </c>
      <c r="BK131" s="215">
        <f>SUM(BK132:BK182)</f>
        <v>0</v>
      </c>
    </row>
    <row r="132" s="2" customFormat="1" ht="24.15" customHeight="1">
      <c r="A132" s="38"/>
      <c r="B132" s="39"/>
      <c r="C132" s="218" t="s">
        <v>82</v>
      </c>
      <c r="D132" s="218" t="s">
        <v>129</v>
      </c>
      <c r="E132" s="219" t="s">
        <v>549</v>
      </c>
      <c r="F132" s="220" t="s">
        <v>550</v>
      </c>
      <c r="G132" s="221" t="s">
        <v>251</v>
      </c>
      <c r="H132" s="222">
        <v>141.398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39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134</v>
      </c>
      <c r="AT132" s="229" t="s">
        <v>129</v>
      </c>
      <c r="AU132" s="229" t="s">
        <v>84</v>
      </c>
      <c r="AY132" s="17" t="s">
        <v>127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82</v>
      </c>
      <c r="BK132" s="230">
        <f>ROUND(I132*H132,2)</f>
        <v>0</v>
      </c>
      <c r="BL132" s="17" t="s">
        <v>134</v>
      </c>
      <c r="BM132" s="229" t="s">
        <v>144</v>
      </c>
    </row>
    <row r="133" s="2" customFormat="1">
      <c r="A133" s="38"/>
      <c r="B133" s="39"/>
      <c r="C133" s="40"/>
      <c r="D133" s="231" t="s">
        <v>173</v>
      </c>
      <c r="E133" s="40"/>
      <c r="F133" s="236" t="s">
        <v>551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173</v>
      </c>
      <c r="AU133" s="17" t="s">
        <v>84</v>
      </c>
    </row>
    <row r="134" s="13" customFormat="1">
      <c r="A134" s="13"/>
      <c r="B134" s="242"/>
      <c r="C134" s="243"/>
      <c r="D134" s="231" t="s">
        <v>265</v>
      </c>
      <c r="E134" s="244" t="s">
        <v>520</v>
      </c>
      <c r="F134" s="245" t="s">
        <v>552</v>
      </c>
      <c r="G134" s="243"/>
      <c r="H134" s="246">
        <v>47.520000000000003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265</v>
      </c>
      <c r="AU134" s="252" t="s">
        <v>84</v>
      </c>
      <c r="AV134" s="13" t="s">
        <v>84</v>
      </c>
      <c r="AW134" s="13" t="s">
        <v>30</v>
      </c>
      <c r="AX134" s="13" t="s">
        <v>74</v>
      </c>
      <c r="AY134" s="252" t="s">
        <v>127</v>
      </c>
    </row>
    <row r="135" s="13" customFormat="1">
      <c r="A135" s="13"/>
      <c r="B135" s="242"/>
      <c r="C135" s="243"/>
      <c r="D135" s="231" t="s">
        <v>265</v>
      </c>
      <c r="E135" s="244" t="s">
        <v>523</v>
      </c>
      <c r="F135" s="245" t="s">
        <v>553</v>
      </c>
      <c r="G135" s="243"/>
      <c r="H135" s="246">
        <v>61.247999999999998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2" t="s">
        <v>265</v>
      </c>
      <c r="AU135" s="252" t="s">
        <v>84</v>
      </c>
      <c r="AV135" s="13" t="s">
        <v>84</v>
      </c>
      <c r="AW135" s="13" t="s">
        <v>30</v>
      </c>
      <c r="AX135" s="13" t="s">
        <v>74</v>
      </c>
      <c r="AY135" s="252" t="s">
        <v>127</v>
      </c>
    </row>
    <row r="136" s="13" customFormat="1">
      <c r="A136" s="13"/>
      <c r="B136" s="242"/>
      <c r="C136" s="243"/>
      <c r="D136" s="231" t="s">
        <v>265</v>
      </c>
      <c r="E136" s="244" t="s">
        <v>1</v>
      </c>
      <c r="F136" s="245" t="s">
        <v>554</v>
      </c>
      <c r="G136" s="243"/>
      <c r="H136" s="246">
        <v>32.630000000000003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2" t="s">
        <v>265</v>
      </c>
      <c r="AU136" s="252" t="s">
        <v>84</v>
      </c>
      <c r="AV136" s="13" t="s">
        <v>84</v>
      </c>
      <c r="AW136" s="13" t="s">
        <v>30</v>
      </c>
      <c r="AX136" s="13" t="s">
        <v>74</v>
      </c>
      <c r="AY136" s="252" t="s">
        <v>127</v>
      </c>
    </row>
    <row r="137" s="14" customFormat="1">
      <c r="A137" s="14"/>
      <c r="B137" s="253"/>
      <c r="C137" s="254"/>
      <c r="D137" s="231" t="s">
        <v>265</v>
      </c>
      <c r="E137" s="255" t="s">
        <v>1</v>
      </c>
      <c r="F137" s="256" t="s">
        <v>267</v>
      </c>
      <c r="G137" s="254"/>
      <c r="H137" s="257">
        <v>141.398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3" t="s">
        <v>265</v>
      </c>
      <c r="AU137" s="263" t="s">
        <v>84</v>
      </c>
      <c r="AV137" s="14" t="s">
        <v>134</v>
      </c>
      <c r="AW137" s="14" t="s">
        <v>30</v>
      </c>
      <c r="AX137" s="14" t="s">
        <v>82</v>
      </c>
      <c r="AY137" s="263" t="s">
        <v>127</v>
      </c>
    </row>
    <row r="138" s="2" customFormat="1" ht="21.75" customHeight="1">
      <c r="A138" s="38"/>
      <c r="B138" s="39"/>
      <c r="C138" s="218" t="s">
        <v>84</v>
      </c>
      <c r="D138" s="218" t="s">
        <v>129</v>
      </c>
      <c r="E138" s="219" t="s">
        <v>555</v>
      </c>
      <c r="F138" s="220" t="s">
        <v>556</v>
      </c>
      <c r="G138" s="221" t="s">
        <v>251</v>
      </c>
      <c r="H138" s="222">
        <v>850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39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134</v>
      </c>
      <c r="AT138" s="229" t="s">
        <v>129</v>
      </c>
      <c r="AU138" s="229" t="s">
        <v>84</v>
      </c>
      <c r="AY138" s="17" t="s">
        <v>127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82</v>
      </c>
      <c r="BK138" s="230">
        <f>ROUND(I138*H138,2)</f>
        <v>0</v>
      </c>
      <c r="BL138" s="17" t="s">
        <v>134</v>
      </c>
      <c r="BM138" s="229" t="s">
        <v>163</v>
      </c>
    </row>
    <row r="139" s="2" customFormat="1">
      <c r="A139" s="38"/>
      <c r="B139" s="39"/>
      <c r="C139" s="40"/>
      <c r="D139" s="231" t="s">
        <v>173</v>
      </c>
      <c r="E139" s="40"/>
      <c r="F139" s="236" t="s">
        <v>557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173</v>
      </c>
      <c r="AU139" s="17" t="s">
        <v>84</v>
      </c>
    </row>
    <row r="140" s="13" customFormat="1">
      <c r="A140" s="13"/>
      <c r="B140" s="242"/>
      <c r="C140" s="243"/>
      <c r="D140" s="231" t="s">
        <v>265</v>
      </c>
      <c r="E140" s="244" t="s">
        <v>1</v>
      </c>
      <c r="F140" s="245" t="s">
        <v>558</v>
      </c>
      <c r="G140" s="243"/>
      <c r="H140" s="246">
        <v>425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265</v>
      </c>
      <c r="AU140" s="252" t="s">
        <v>84</v>
      </c>
      <c r="AV140" s="13" t="s">
        <v>84</v>
      </c>
      <c r="AW140" s="13" t="s">
        <v>30</v>
      </c>
      <c r="AX140" s="13" t="s">
        <v>74</v>
      </c>
      <c r="AY140" s="252" t="s">
        <v>127</v>
      </c>
    </row>
    <row r="141" s="13" customFormat="1">
      <c r="A141" s="13"/>
      <c r="B141" s="242"/>
      <c r="C141" s="243"/>
      <c r="D141" s="231" t="s">
        <v>265</v>
      </c>
      <c r="E141" s="244" t="s">
        <v>1</v>
      </c>
      <c r="F141" s="245" t="s">
        <v>559</v>
      </c>
      <c r="G141" s="243"/>
      <c r="H141" s="246">
        <v>425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265</v>
      </c>
      <c r="AU141" s="252" t="s">
        <v>84</v>
      </c>
      <c r="AV141" s="13" t="s">
        <v>84</v>
      </c>
      <c r="AW141" s="13" t="s">
        <v>30</v>
      </c>
      <c r="AX141" s="13" t="s">
        <v>74</v>
      </c>
      <c r="AY141" s="252" t="s">
        <v>127</v>
      </c>
    </row>
    <row r="142" s="14" customFormat="1">
      <c r="A142" s="14"/>
      <c r="B142" s="253"/>
      <c r="C142" s="254"/>
      <c r="D142" s="231" t="s">
        <v>265</v>
      </c>
      <c r="E142" s="255" t="s">
        <v>536</v>
      </c>
      <c r="F142" s="256" t="s">
        <v>267</v>
      </c>
      <c r="G142" s="254"/>
      <c r="H142" s="257">
        <v>850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265</v>
      </c>
      <c r="AU142" s="263" t="s">
        <v>84</v>
      </c>
      <c r="AV142" s="14" t="s">
        <v>134</v>
      </c>
      <c r="AW142" s="14" t="s">
        <v>30</v>
      </c>
      <c r="AX142" s="14" t="s">
        <v>82</v>
      </c>
      <c r="AY142" s="263" t="s">
        <v>127</v>
      </c>
    </row>
    <row r="143" s="2" customFormat="1" ht="21.75" customHeight="1">
      <c r="A143" s="38"/>
      <c r="B143" s="39"/>
      <c r="C143" s="218" t="s">
        <v>145</v>
      </c>
      <c r="D143" s="218" t="s">
        <v>129</v>
      </c>
      <c r="E143" s="219" t="s">
        <v>560</v>
      </c>
      <c r="F143" s="220" t="s">
        <v>561</v>
      </c>
      <c r="G143" s="221" t="s">
        <v>251</v>
      </c>
      <c r="H143" s="222">
        <v>425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39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134</v>
      </c>
      <c r="AT143" s="229" t="s">
        <v>129</v>
      </c>
      <c r="AU143" s="229" t="s">
        <v>84</v>
      </c>
      <c r="AY143" s="17" t="s">
        <v>127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82</v>
      </c>
      <c r="BK143" s="230">
        <f>ROUND(I143*H143,2)</f>
        <v>0</v>
      </c>
      <c r="BL143" s="17" t="s">
        <v>134</v>
      </c>
      <c r="BM143" s="229" t="s">
        <v>168</v>
      </c>
    </row>
    <row r="144" s="2" customFormat="1">
      <c r="A144" s="38"/>
      <c r="B144" s="39"/>
      <c r="C144" s="40"/>
      <c r="D144" s="231" t="s">
        <v>173</v>
      </c>
      <c r="E144" s="40"/>
      <c r="F144" s="236" t="s">
        <v>562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173</v>
      </c>
      <c r="AU144" s="17" t="s">
        <v>84</v>
      </c>
    </row>
    <row r="145" s="13" customFormat="1">
      <c r="A145" s="13"/>
      <c r="B145" s="242"/>
      <c r="C145" s="243"/>
      <c r="D145" s="231" t="s">
        <v>265</v>
      </c>
      <c r="E145" s="244" t="s">
        <v>1</v>
      </c>
      <c r="F145" s="245" t="s">
        <v>563</v>
      </c>
      <c r="G145" s="243"/>
      <c r="H145" s="246">
        <v>425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265</v>
      </c>
      <c r="AU145" s="252" t="s">
        <v>84</v>
      </c>
      <c r="AV145" s="13" t="s">
        <v>84</v>
      </c>
      <c r="AW145" s="13" t="s">
        <v>30</v>
      </c>
      <c r="AX145" s="13" t="s">
        <v>74</v>
      </c>
      <c r="AY145" s="252" t="s">
        <v>127</v>
      </c>
    </row>
    <row r="146" s="14" customFormat="1">
      <c r="A146" s="14"/>
      <c r="B146" s="253"/>
      <c r="C146" s="254"/>
      <c r="D146" s="231" t="s">
        <v>265</v>
      </c>
      <c r="E146" s="255" t="s">
        <v>1</v>
      </c>
      <c r="F146" s="256" t="s">
        <v>267</v>
      </c>
      <c r="G146" s="254"/>
      <c r="H146" s="257">
        <v>425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3" t="s">
        <v>265</v>
      </c>
      <c r="AU146" s="263" t="s">
        <v>84</v>
      </c>
      <c r="AV146" s="14" t="s">
        <v>134</v>
      </c>
      <c r="AW146" s="14" t="s">
        <v>30</v>
      </c>
      <c r="AX146" s="14" t="s">
        <v>82</v>
      </c>
      <c r="AY146" s="263" t="s">
        <v>127</v>
      </c>
    </row>
    <row r="147" s="2" customFormat="1" ht="21.75" customHeight="1">
      <c r="A147" s="38"/>
      <c r="B147" s="39"/>
      <c r="C147" s="218" t="s">
        <v>134</v>
      </c>
      <c r="D147" s="218" t="s">
        <v>129</v>
      </c>
      <c r="E147" s="219" t="s">
        <v>564</v>
      </c>
      <c r="F147" s="220" t="s">
        <v>565</v>
      </c>
      <c r="G147" s="221" t="s">
        <v>251</v>
      </c>
      <c r="H147" s="222">
        <v>90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39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134</v>
      </c>
      <c r="AT147" s="229" t="s">
        <v>129</v>
      </c>
      <c r="AU147" s="229" t="s">
        <v>84</v>
      </c>
      <c r="AY147" s="17" t="s">
        <v>127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82</v>
      </c>
      <c r="BK147" s="230">
        <f>ROUND(I147*H147,2)</f>
        <v>0</v>
      </c>
      <c r="BL147" s="17" t="s">
        <v>134</v>
      </c>
      <c r="BM147" s="229" t="s">
        <v>175</v>
      </c>
    </row>
    <row r="148" s="2" customFormat="1">
      <c r="A148" s="38"/>
      <c r="B148" s="39"/>
      <c r="C148" s="40"/>
      <c r="D148" s="231" t="s">
        <v>173</v>
      </c>
      <c r="E148" s="40"/>
      <c r="F148" s="236" t="s">
        <v>566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173</v>
      </c>
      <c r="AU148" s="17" t="s">
        <v>84</v>
      </c>
    </row>
    <row r="149" s="13" customFormat="1">
      <c r="A149" s="13"/>
      <c r="B149" s="242"/>
      <c r="C149" s="243"/>
      <c r="D149" s="231" t="s">
        <v>265</v>
      </c>
      <c r="E149" s="244" t="s">
        <v>1</v>
      </c>
      <c r="F149" s="245" t="s">
        <v>567</v>
      </c>
      <c r="G149" s="243"/>
      <c r="H149" s="246">
        <v>40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2" t="s">
        <v>265</v>
      </c>
      <c r="AU149" s="252" t="s">
        <v>84</v>
      </c>
      <c r="AV149" s="13" t="s">
        <v>84</v>
      </c>
      <c r="AW149" s="13" t="s">
        <v>30</v>
      </c>
      <c r="AX149" s="13" t="s">
        <v>74</v>
      </c>
      <c r="AY149" s="252" t="s">
        <v>127</v>
      </c>
    </row>
    <row r="150" s="13" customFormat="1">
      <c r="A150" s="13"/>
      <c r="B150" s="242"/>
      <c r="C150" s="243"/>
      <c r="D150" s="231" t="s">
        <v>265</v>
      </c>
      <c r="E150" s="244" t="s">
        <v>1</v>
      </c>
      <c r="F150" s="245" t="s">
        <v>568</v>
      </c>
      <c r="G150" s="243"/>
      <c r="H150" s="246">
        <v>50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265</v>
      </c>
      <c r="AU150" s="252" t="s">
        <v>84</v>
      </c>
      <c r="AV150" s="13" t="s">
        <v>84</v>
      </c>
      <c r="AW150" s="13" t="s">
        <v>30</v>
      </c>
      <c r="AX150" s="13" t="s">
        <v>74</v>
      </c>
      <c r="AY150" s="252" t="s">
        <v>127</v>
      </c>
    </row>
    <row r="151" s="14" customFormat="1">
      <c r="A151" s="14"/>
      <c r="B151" s="253"/>
      <c r="C151" s="254"/>
      <c r="D151" s="231" t="s">
        <v>265</v>
      </c>
      <c r="E151" s="255" t="s">
        <v>1</v>
      </c>
      <c r="F151" s="256" t="s">
        <v>267</v>
      </c>
      <c r="G151" s="254"/>
      <c r="H151" s="257">
        <v>90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265</v>
      </c>
      <c r="AU151" s="263" t="s">
        <v>84</v>
      </c>
      <c r="AV151" s="14" t="s">
        <v>134</v>
      </c>
      <c r="AW151" s="14" t="s">
        <v>30</v>
      </c>
      <c r="AX151" s="14" t="s">
        <v>82</v>
      </c>
      <c r="AY151" s="263" t="s">
        <v>127</v>
      </c>
    </row>
    <row r="152" s="2" customFormat="1" ht="21.75" customHeight="1">
      <c r="A152" s="38"/>
      <c r="B152" s="39"/>
      <c r="C152" s="218" t="s">
        <v>144</v>
      </c>
      <c r="D152" s="218" t="s">
        <v>129</v>
      </c>
      <c r="E152" s="219" t="s">
        <v>569</v>
      </c>
      <c r="F152" s="220" t="s">
        <v>570</v>
      </c>
      <c r="G152" s="221" t="s">
        <v>251</v>
      </c>
      <c r="H152" s="222">
        <v>1574.306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39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134</v>
      </c>
      <c r="AT152" s="229" t="s">
        <v>129</v>
      </c>
      <c r="AU152" s="229" t="s">
        <v>84</v>
      </c>
      <c r="AY152" s="17" t="s">
        <v>127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82</v>
      </c>
      <c r="BK152" s="230">
        <f>ROUND(I152*H152,2)</f>
        <v>0</v>
      </c>
      <c r="BL152" s="17" t="s">
        <v>134</v>
      </c>
      <c r="BM152" s="229" t="s">
        <v>180</v>
      </c>
    </row>
    <row r="153" s="2" customFormat="1">
      <c r="A153" s="38"/>
      <c r="B153" s="39"/>
      <c r="C153" s="40"/>
      <c r="D153" s="231" t="s">
        <v>173</v>
      </c>
      <c r="E153" s="40"/>
      <c r="F153" s="236" t="s">
        <v>571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173</v>
      </c>
      <c r="AU153" s="17" t="s">
        <v>84</v>
      </c>
    </row>
    <row r="154" s="13" customFormat="1">
      <c r="A154" s="13"/>
      <c r="B154" s="242"/>
      <c r="C154" s="243"/>
      <c r="D154" s="231" t="s">
        <v>265</v>
      </c>
      <c r="E154" s="244" t="s">
        <v>1</v>
      </c>
      <c r="F154" s="245" t="s">
        <v>536</v>
      </c>
      <c r="G154" s="243"/>
      <c r="H154" s="246">
        <v>850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265</v>
      </c>
      <c r="AU154" s="252" t="s">
        <v>84</v>
      </c>
      <c r="AV154" s="13" t="s">
        <v>84</v>
      </c>
      <c r="AW154" s="13" t="s">
        <v>30</v>
      </c>
      <c r="AX154" s="13" t="s">
        <v>74</v>
      </c>
      <c r="AY154" s="252" t="s">
        <v>127</v>
      </c>
    </row>
    <row r="155" s="13" customFormat="1">
      <c r="A155" s="13"/>
      <c r="B155" s="242"/>
      <c r="C155" s="243"/>
      <c r="D155" s="231" t="s">
        <v>265</v>
      </c>
      <c r="E155" s="244" t="s">
        <v>1</v>
      </c>
      <c r="F155" s="245" t="s">
        <v>572</v>
      </c>
      <c r="G155" s="243"/>
      <c r="H155" s="246">
        <v>724.30600000000004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265</v>
      </c>
      <c r="AU155" s="252" t="s">
        <v>84</v>
      </c>
      <c r="AV155" s="13" t="s">
        <v>84</v>
      </c>
      <c r="AW155" s="13" t="s">
        <v>30</v>
      </c>
      <c r="AX155" s="13" t="s">
        <v>74</v>
      </c>
      <c r="AY155" s="252" t="s">
        <v>127</v>
      </c>
    </row>
    <row r="156" s="14" customFormat="1">
      <c r="A156" s="14"/>
      <c r="B156" s="253"/>
      <c r="C156" s="254"/>
      <c r="D156" s="231" t="s">
        <v>265</v>
      </c>
      <c r="E156" s="255" t="s">
        <v>1</v>
      </c>
      <c r="F156" s="256" t="s">
        <v>267</v>
      </c>
      <c r="G156" s="254"/>
      <c r="H156" s="257">
        <v>1574.306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3" t="s">
        <v>265</v>
      </c>
      <c r="AU156" s="263" t="s">
        <v>84</v>
      </c>
      <c r="AV156" s="14" t="s">
        <v>134</v>
      </c>
      <c r="AW156" s="14" t="s">
        <v>30</v>
      </c>
      <c r="AX156" s="14" t="s">
        <v>82</v>
      </c>
      <c r="AY156" s="263" t="s">
        <v>127</v>
      </c>
    </row>
    <row r="157" s="2" customFormat="1" ht="21.75" customHeight="1">
      <c r="A157" s="38"/>
      <c r="B157" s="39"/>
      <c r="C157" s="218" t="s">
        <v>159</v>
      </c>
      <c r="D157" s="218" t="s">
        <v>129</v>
      </c>
      <c r="E157" s="219" t="s">
        <v>573</v>
      </c>
      <c r="F157" s="220" t="s">
        <v>574</v>
      </c>
      <c r="G157" s="221" t="s">
        <v>251</v>
      </c>
      <c r="H157" s="222">
        <v>24650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39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134</v>
      </c>
      <c r="AT157" s="229" t="s">
        <v>129</v>
      </c>
      <c r="AU157" s="229" t="s">
        <v>84</v>
      </c>
      <c r="AY157" s="17" t="s">
        <v>127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82</v>
      </c>
      <c r="BK157" s="230">
        <f>ROUND(I157*H157,2)</f>
        <v>0</v>
      </c>
      <c r="BL157" s="17" t="s">
        <v>134</v>
      </c>
      <c r="BM157" s="229" t="s">
        <v>184</v>
      </c>
    </row>
    <row r="158" s="2" customFormat="1">
      <c r="A158" s="38"/>
      <c r="B158" s="39"/>
      <c r="C158" s="40"/>
      <c r="D158" s="231" t="s">
        <v>173</v>
      </c>
      <c r="E158" s="40"/>
      <c r="F158" s="236" t="s">
        <v>575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173</v>
      </c>
      <c r="AU158" s="17" t="s">
        <v>84</v>
      </c>
    </row>
    <row r="159" s="13" customFormat="1">
      <c r="A159" s="13"/>
      <c r="B159" s="242"/>
      <c r="C159" s="243"/>
      <c r="D159" s="231" t="s">
        <v>265</v>
      </c>
      <c r="E159" s="244" t="s">
        <v>1</v>
      </c>
      <c r="F159" s="245" t="s">
        <v>576</v>
      </c>
      <c r="G159" s="243"/>
      <c r="H159" s="246">
        <v>12325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265</v>
      </c>
      <c r="AU159" s="252" t="s">
        <v>84</v>
      </c>
      <c r="AV159" s="13" t="s">
        <v>84</v>
      </c>
      <c r="AW159" s="13" t="s">
        <v>30</v>
      </c>
      <c r="AX159" s="13" t="s">
        <v>74</v>
      </c>
      <c r="AY159" s="252" t="s">
        <v>127</v>
      </c>
    </row>
    <row r="160" s="13" customFormat="1">
      <c r="A160" s="13"/>
      <c r="B160" s="242"/>
      <c r="C160" s="243"/>
      <c r="D160" s="231" t="s">
        <v>265</v>
      </c>
      <c r="E160" s="244" t="s">
        <v>1</v>
      </c>
      <c r="F160" s="245" t="s">
        <v>577</v>
      </c>
      <c r="G160" s="243"/>
      <c r="H160" s="246">
        <v>12325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265</v>
      </c>
      <c r="AU160" s="252" t="s">
        <v>84</v>
      </c>
      <c r="AV160" s="13" t="s">
        <v>84</v>
      </c>
      <c r="AW160" s="13" t="s">
        <v>30</v>
      </c>
      <c r="AX160" s="13" t="s">
        <v>74</v>
      </c>
      <c r="AY160" s="252" t="s">
        <v>127</v>
      </c>
    </row>
    <row r="161" s="14" customFormat="1">
      <c r="A161" s="14"/>
      <c r="B161" s="253"/>
      <c r="C161" s="254"/>
      <c r="D161" s="231" t="s">
        <v>265</v>
      </c>
      <c r="E161" s="255" t="s">
        <v>1</v>
      </c>
      <c r="F161" s="256" t="s">
        <v>267</v>
      </c>
      <c r="G161" s="254"/>
      <c r="H161" s="257">
        <v>24650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265</v>
      </c>
      <c r="AU161" s="263" t="s">
        <v>84</v>
      </c>
      <c r="AV161" s="14" t="s">
        <v>134</v>
      </c>
      <c r="AW161" s="14" t="s">
        <v>30</v>
      </c>
      <c r="AX161" s="14" t="s">
        <v>82</v>
      </c>
      <c r="AY161" s="263" t="s">
        <v>127</v>
      </c>
    </row>
    <row r="162" s="2" customFormat="1" ht="21.75" customHeight="1">
      <c r="A162" s="38"/>
      <c r="B162" s="39"/>
      <c r="C162" s="218" t="s">
        <v>163</v>
      </c>
      <c r="D162" s="218" t="s">
        <v>129</v>
      </c>
      <c r="E162" s="219" t="s">
        <v>578</v>
      </c>
      <c r="F162" s="220" t="s">
        <v>579</v>
      </c>
      <c r="G162" s="221" t="s">
        <v>251</v>
      </c>
      <c r="H162" s="222">
        <v>814.30600000000004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39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134</v>
      </c>
      <c r="AT162" s="229" t="s">
        <v>129</v>
      </c>
      <c r="AU162" s="229" t="s">
        <v>84</v>
      </c>
      <c r="AY162" s="17" t="s">
        <v>127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82</v>
      </c>
      <c r="BK162" s="230">
        <f>ROUND(I162*H162,2)</f>
        <v>0</v>
      </c>
      <c r="BL162" s="17" t="s">
        <v>134</v>
      </c>
      <c r="BM162" s="229" t="s">
        <v>8</v>
      </c>
    </row>
    <row r="163" s="13" customFormat="1">
      <c r="A163" s="13"/>
      <c r="B163" s="242"/>
      <c r="C163" s="243"/>
      <c r="D163" s="231" t="s">
        <v>265</v>
      </c>
      <c r="E163" s="244" t="s">
        <v>1</v>
      </c>
      <c r="F163" s="245" t="s">
        <v>580</v>
      </c>
      <c r="G163" s="243"/>
      <c r="H163" s="246">
        <v>362.15300000000002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265</v>
      </c>
      <c r="AU163" s="252" t="s">
        <v>84</v>
      </c>
      <c r="AV163" s="13" t="s">
        <v>84</v>
      </c>
      <c r="AW163" s="13" t="s">
        <v>30</v>
      </c>
      <c r="AX163" s="13" t="s">
        <v>74</v>
      </c>
      <c r="AY163" s="252" t="s">
        <v>127</v>
      </c>
    </row>
    <row r="164" s="15" customFormat="1">
      <c r="A164" s="15"/>
      <c r="B164" s="274"/>
      <c r="C164" s="275"/>
      <c r="D164" s="231" t="s">
        <v>265</v>
      </c>
      <c r="E164" s="276" t="s">
        <v>1</v>
      </c>
      <c r="F164" s="277" t="s">
        <v>581</v>
      </c>
      <c r="G164" s="275"/>
      <c r="H164" s="276" t="s">
        <v>1</v>
      </c>
      <c r="I164" s="278"/>
      <c r="J164" s="275"/>
      <c r="K164" s="275"/>
      <c r="L164" s="279"/>
      <c r="M164" s="280"/>
      <c r="N164" s="281"/>
      <c r="O164" s="281"/>
      <c r="P164" s="281"/>
      <c r="Q164" s="281"/>
      <c r="R164" s="281"/>
      <c r="S164" s="281"/>
      <c r="T164" s="28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3" t="s">
        <v>265</v>
      </c>
      <c r="AU164" s="283" t="s">
        <v>84</v>
      </c>
      <c r="AV164" s="15" t="s">
        <v>82</v>
      </c>
      <c r="AW164" s="15" t="s">
        <v>30</v>
      </c>
      <c r="AX164" s="15" t="s">
        <v>74</v>
      </c>
      <c r="AY164" s="283" t="s">
        <v>127</v>
      </c>
    </row>
    <row r="165" s="13" customFormat="1">
      <c r="A165" s="13"/>
      <c r="B165" s="242"/>
      <c r="C165" s="243"/>
      <c r="D165" s="231" t="s">
        <v>265</v>
      </c>
      <c r="E165" s="244" t="s">
        <v>1</v>
      </c>
      <c r="F165" s="245" t="s">
        <v>567</v>
      </c>
      <c r="G165" s="243"/>
      <c r="H165" s="246">
        <v>40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2" t="s">
        <v>265</v>
      </c>
      <c r="AU165" s="252" t="s">
        <v>84</v>
      </c>
      <c r="AV165" s="13" t="s">
        <v>84</v>
      </c>
      <c r="AW165" s="13" t="s">
        <v>30</v>
      </c>
      <c r="AX165" s="13" t="s">
        <v>74</v>
      </c>
      <c r="AY165" s="252" t="s">
        <v>127</v>
      </c>
    </row>
    <row r="166" s="13" customFormat="1">
      <c r="A166" s="13"/>
      <c r="B166" s="242"/>
      <c r="C166" s="243"/>
      <c r="D166" s="231" t="s">
        <v>265</v>
      </c>
      <c r="E166" s="244" t="s">
        <v>1</v>
      </c>
      <c r="F166" s="245" t="s">
        <v>582</v>
      </c>
      <c r="G166" s="243"/>
      <c r="H166" s="246">
        <v>50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2" t="s">
        <v>265</v>
      </c>
      <c r="AU166" s="252" t="s">
        <v>84</v>
      </c>
      <c r="AV166" s="13" t="s">
        <v>84</v>
      </c>
      <c r="AW166" s="13" t="s">
        <v>30</v>
      </c>
      <c r="AX166" s="13" t="s">
        <v>74</v>
      </c>
      <c r="AY166" s="252" t="s">
        <v>127</v>
      </c>
    </row>
    <row r="167" s="13" customFormat="1">
      <c r="A167" s="13"/>
      <c r="B167" s="242"/>
      <c r="C167" s="243"/>
      <c r="D167" s="231" t="s">
        <v>265</v>
      </c>
      <c r="E167" s="244" t="s">
        <v>1</v>
      </c>
      <c r="F167" s="245" t="s">
        <v>583</v>
      </c>
      <c r="G167" s="243"/>
      <c r="H167" s="246">
        <v>362.15300000000002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265</v>
      </c>
      <c r="AU167" s="252" t="s">
        <v>84</v>
      </c>
      <c r="AV167" s="13" t="s">
        <v>84</v>
      </c>
      <c r="AW167" s="13" t="s">
        <v>30</v>
      </c>
      <c r="AX167" s="13" t="s">
        <v>74</v>
      </c>
      <c r="AY167" s="252" t="s">
        <v>127</v>
      </c>
    </row>
    <row r="168" s="14" customFormat="1">
      <c r="A168" s="14"/>
      <c r="B168" s="253"/>
      <c r="C168" s="254"/>
      <c r="D168" s="231" t="s">
        <v>265</v>
      </c>
      <c r="E168" s="255" t="s">
        <v>1</v>
      </c>
      <c r="F168" s="256" t="s">
        <v>267</v>
      </c>
      <c r="G168" s="254"/>
      <c r="H168" s="257">
        <v>814.30600000000004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265</v>
      </c>
      <c r="AU168" s="263" t="s">
        <v>84</v>
      </c>
      <c r="AV168" s="14" t="s">
        <v>134</v>
      </c>
      <c r="AW168" s="14" t="s">
        <v>30</v>
      </c>
      <c r="AX168" s="14" t="s">
        <v>82</v>
      </c>
      <c r="AY168" s="263" t="s">
        <v>127</v>
      </c>
    </row>
    <row r="169" s="2" customFormat="1" ht="16.5" customHeight="1">
      <c r="A169" s="38"/>
      <c r="B169" s="39"/>
      <c r="C169" s="218" t="s">
        <v>168</v>
      </c>
      <c r="D169" s="218" t="s">
        <v>129</v>
      </c>
      <c r="E169" s="219" t="s">
        <v>584</v>
      </c>
      <c r="F169" s="220" t="s">
        <v>585</v>
      </c>
      <c r="G169" s="221" t="s">
        <v>251</v>
      </c>
      <c r="H169" s="222">
        <v>724.30600000000004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39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134</v>
      </c>
      <c r="AT169" s="229" t="s">
        <v>129</v>
      </c>
      <c r="AU169" s="229" t="s">
        <v>84</v>
      </c>
      <c r="AY169" s="17" t="s">
        <v>127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82</v>
      </c>
      <c r="BK169" s="230">
        <f>ROUND(I169*H169,2)</f>
        <v>0</v>
      </c>
      <c r="BL169" s="17" t="s">
        <v>134</v>
      </c>
      <c r="BM169" s="229" t="s">
        <v>193</v>
      </c>
    </row>
    <row r="170" s="2" customFormat="1">
      <c r="A170" s="38"/>
      <c r="B170" s="39"/>
      <c r="C170" s="40"/>
      <c r="D170" s="231" t="s">
        <v>173</v>
      </c>
      <c r="E170" s="40"/>
      <c r="F170" s="236" t="s">
        <v>586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173</v>
      </c>
      <c r="AU170" s="17" t="s">
        <v>84</v>
      </c>
    </row>
    <row r="171" s="13" customFormat="1">
      <c r="A171" s="13"/>
      <c r="B171" s="242"/>
      <c r="C171" s="243"/>
      <c r="D171" s="231" t="s">
        <v>265</v>
      </c>
      <c r="E171" s="244" t="s">
        <v>1</v>
      </c>
      <c r="F171" s="245" t="s">
        <v>536</v>
      </c>
      <c r="G171" s="243"/>
      <c r="H171" s="246">
        <v>850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265</v>
      </c>
      <c r="AU171" s="252" t="s">
        <v>84</v>
      </c>
      <c r="AV171" s="13" t="s">
        <v>84</v>
      </c>
      <c r="AW171" s="13" t="s">
        <v>30</v>
      </c>
      <c r="AX171" s="13" t="s">
        <v>74</v>
      </c>
      <c r="AY171" s="252" t="s">
        <v>127</v>
      </c>
    </row>
    <row r="172" s="15" customFormat="1">
      <c r="A172" s="15"/>
      <c r="B172" s="274"/>
      <c r="C172" s="275"/>
      <c r="D172" s="231" t="s">
        <v>265</v>
      </c>
      <c r="E172" s="276" t="s">
        <v>1</v>
      </c>
      <c r="F172" s="277" t="s">
        <v>587</v>
      </c>
      <c r="G172" s="275"/>
      <c r="H172" s="276" t="s">
        <v>1</v>
      </c>
      <c r="I172" s="278"/>
      <c r="J172" s="275"/>
      <c r="K172" s="275"/>
      <c r="L172" s="279"/>
      <c r="M172" s="280"/>
      <c r="N172" s="281"/>
      <c r="O172" s="281"/>
      <c r="P172" s="281"/>
      <c r="Q172" s="281"/>
      <c r="R172" s="281"/>
      <c r="S172" s="281"/>
      <c r="T172" s="28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3" t="s">
        <v>265</v>
      </c>
      <c r="AU172" s="283" t="s">
        <v>84</v>
      </c>
      <c r="AV172" s="15" t="s">
        <v>82</v>
      </c>
      <c r="AW172" s="15" t="s">
        <v>30</v>
      </c>
      <c r="AX172" s="15" t="s">
        <v>74</v>
      </c>
      <c r="AY172" s="283" t="s">
        <v>127</v>
      </c>
    </row>
    <row r="173" s="13" customFormat="1">
      <c r="A173" s="13"/>
      <c r="B173" s="242"/>
      <c r="C173" s="243"/>
      <c r="D173" s="231" t="s">
        <v>265</v>
      </c>
      <c r="E173" s="244" t="s">
        <v>1</v>
      </c>
      <c r="F173" s="245" t="s">
        <v>588</v>
      </c>
      <c r="G173" s="243"/>
      <c r="H173" s="246">
        <v>-31.513999999999999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2" t="s">
        <v>265</v>
      </c>
      <c r="AU173" s="252" t="s">
        <v>84</v>
      </c>
      <c r="AV173" s="13" t="s">
        <v>84</v>
      </c>
      <c r="AW173" s="13" t="s">
        <v>30</v>
      </c>
      <c r="AX173" s="13" t="s">
        <v>74</v>
      </c>
      <c r="AY173" s="252" t="s">
        <v>127</v>
      </c>
    </row>
    <row r="174" s="13" customFormat="1">
      <c r="A174" s="13"/>
      <c r="B174" s="242"/>
      <c r="C174" s="243"/>
      <c r="D174" s="231" t="s">
        <v>265</v>
      </c>
      <c r="E174" s="244" t="s">
        <v>1</v>
      </c>
      <c r="F174" s="245" t="s">
        <v>589</v>
      </c>
      <c r="G174" s="243"/>
      <c r="H174" s="246">
        <v>-40.600000000000001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265</v>
      </c>
      <c r="AU174" s="252" t="s">
        <v>84</v>
      </c>
      <c r="AV174" s="13" t="s">
        <v>84</v>
      </c>
      <c r="AW174" s="13" t="s">
        <v>30</v>
      </c>
      <c r="AX174" s="13" t="s">
        <v>74</v>
      </c>
      <c r="AY174" s="252" t="s">
        <v>127</v>
      </c>
    </row>
    <row r="175" s="13" customFormat="1">
      <c r="A175" s="13"/>
      <c r="B175" s="242"/>
      <c r="C175" s="243"/>
      <c r="D175" s="231" t="s">
        <v>265</v>
      </c>
      <c r="E175" s="244" t="s">
        <v>1</v>
      </c>
      <c r="F175" s="245" t="s">
        <v>590</v>
      </c>
      <c r="G175" s="243"/>
      <c r="H175" s="246">
        <v>-53.579999999999998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265</v>
      </c>
      <c r="AU175" s="252" t="s">
        <v>84</v>
      </c>
      <c r="AV175" s="13" t="s">
        <v>84</v>
      </c>
      <c r="AW175" s="13" t="s">
        <v>30</v>
      </c>
      <c r="AX175" s="13" t="s">
        <v>74</v>
      </c>
      <c r="AY175" s="252" t="s">
        <v>127</v>
      </c>
    </row>
    <row r="176" s="14" customFormat="1">
      <c r="A176" s="14"/>
      <c r="B176" s="253"/>
      <c r="C176" s="254"/>
      <c r="D176" s="231" t="s">
        <v>265</v>
      </c>
      <c r="E176" s="255" t="s">
        <v>1</v>
      </c>
      <c r="F176" s="256" t="s">
        <v>267</v>
      </c>
      <c r="G176" s="254"/>
      <c r="H176" s="257">
        <v>724.30600000000004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3" t="s">
        <v>265</v>
      </c>
      <c r="AU176" s="263" t="s">
        <v>84</v>
      </c>
      <c r="AV176" s="14" t="s">
        <v>134</v>
      </c>
      <c r="AW176" s="14" t="s">
        <v>30</v>
      </c>
      <c r="AX176" s="14" t="s">
        <v>82</v>
      </c>
      <c r="AY176" s="263" t="s">
        <v>127</v>
      </c>
    </row>
    <row r="177" s="2" customFormat="1" ht="24.15" customHeight="1">
      <c r="A177" s="38"/>
      <c r="B177" s="39"/>
      <c r="C177" s="218" t="s">
        <v>175</v>
      </c>
      <c r="D177" s="218" t="s">
        <v>129</v>
      </c>
      <c r="E177" s="219" t="s">
        <v>591</v>
      </c>
      <c r="F177" s="220" t="s">
        <v>592</v>
      </c>
      <c r="G177" s="221" t="s">
        <v>251</v>
      </c>
      <c r="H177" s="222">
        <v>850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39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134</v>
      </c>
      <c r="AT177" s="229" t="s">
        <v>129</v>
      </c>
      <c r="AU177" s="229" t="s">
        <v>84</v>
      </c>
      <c r="AY177" s="17" t="s">
        <v>127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82</v>
      </c>
      <c r="BK177" s="230">
        <f>ROUND(I177*H177,2)</f>
        <v>0</v>
      </c>
      <c r="BL177" s="17" t="s">
        <v>134</v>
      </c>
      <c r="BM177" s="229" t="s">
        <v>368</v>
      </c>
    </row>
    <row r="178" s="13" customFormat="1">
      <c r="A178" s="13"/>
      <c r="B178" s="242"/>
      <c r="C178" s="243"/>
      <c r="D178" s="231" t="s">
        <v>265</v>
      </c>
      <c r="E178" s="244" t="s">
        <v>1</v>
      </c>
      <c r="F178" s="245" t="s">
        <v>536</v>
      </c>
      <c r="G178" s="243"/>
      <c r="H178" s="246">
        <v>850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2" t="s">
        <v>265</v>
      </c>
      <c r="AU178" s="252" t="s">
        <v>84</v>
      </c>
      <c r="AV178" s="13" t="s">
        <v>84</v>
      </c>
      <c r="AW178" s="13" t="s">
        <v>30</v>
      </c>
      <c r="AX178" s="13" t="s">
        <v>74</v>
      </c>
      <c r="AY178" s="252" t="s">
        <v>127</v>
      </c>
    </row>
    <row r="179" s="14" customFormat="1">
      <c r="A179" s="14"/>
      <c r="B179" s="253"/>
      <c r="C179" s="254"/>
      <c r="D179" s="231" t="s">
        <v>265</v>
      </c>
      <c r="E179" s="255" t="s">
        <v>1</v>
      </c>
      <c r="F179" s="256" t="s">
        <v>267</v>
      </c>
      <c r="G179" s="254"/>
      <c r="H179" s="257">
        <v>850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3" t="s">
        <v>265</v>
      </c>
      <c r="AU179" s="263" t="s">
        <v>84</v>
      </c>
      <c r="AV179" s="14" t="s">
        <v>134</v>
      </c>
      <c r="AW179" s="14" t="s">
        <v>30</v>
      </c>
      <c r="AX179" s="14" t="s">
        <v>82</v>
      </c>
      <c r="AY179" s="263" t="s">
        <v>127</v>
      </c>
    </row>
    <row r="180" s="2" customFormat="1" ht="16.5" customHeight="1">
      <c r="A180" s="38"/>
      <c r="B180" s="39"/>
      <c r="C180" s="264" t="s">
        <v>180</v>
      </c>
      <c r="D180" s="264" t="s">
        <v>363</v>
      </c>
      <c r="E180" s="265" t="s">
        <v>593</v>
      </c>
      <c r="F180" s="266" t="s">
        <v>594</v>
      </c>
      <c r="G180" s="267" t="s">
        <v>485</v>
      </c>
      <c r="H180" s="268">
        <v>724.30600000000004</v>
      </c>
      <c r="I180" s="269"/>
      <c r="J180" s="270">
        <f>ROUND(I180*H180,2)</f>
        <v>0</v>
      </c>
      <c r="K180" s="266" t="s">
        <v>1</v>
      </c>
      <c r="L180" s="271"/>
      <c r="M180" s="272" t="s">
        <v>1</v>
      </c>
      <c r="N180" s="273" t="s">
        <v>39</v>
      </c>
      <c r="O180" s="91"/>
      <c r="P180" s="227">
        <f>O180*H180</f>
        <v>0</v>
      </c>
      <c r="Q180" s="227">
        <v>1</v>
      </c>
      <c r="R180" s="227">
        <f>Q180*H180</f>
        <v>724.30600000000004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168</v>
      </c>
      <c r="AT180" s="229" t="s">
        <v>363</v>
      </c>
      <c r="AU180" s="229" t="s">
        <v>84</v>
      </c>
      <c r="AY180" s="17" t="s">
        <v>127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82</v>
      </c>
      <c r="BK180" s="230">
        <f>ROUND(I180*H180,2)</f>
        <v>0</v>
      </c>
      <c r="BL180" s="17" t="s">
        <v>134</v>
      </c>
      <c r="BM180" s="229" t="s">
        <v>7</v>
      </c>
    </row>
    <row r="181" s="13" customFormat="1">
      <c r="A181" s="13"/>
      <c r="B181" s="242"/>
      <c r="C181" s="243"/>
      <c r="D181" s="231" t="s">
        <v>265</v>
      </c>
      <c r="E181" s="244" t="s">
        <v>1</v>
      </c>
      <c r="F181" s="245" t="s">
        <v>595</v>
      </c>
      <c r="G181" s="243"/>
      <c r="H181" s="246">
        <v>724.30600000000004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2" t="s">
        <v>265</v>
      </c>
      <c r="AU181" s="252" t="s">
        <v>84</v>
      </c>
      <c r="AV181" s="13" t="s">
        <v>84</v>
      </c>
      <c r="AW181" s="13" t="s">
        <v>30</v>
      </c>
      <c r="AX181" s="13" t="s">
        <v>74</v>
      </c>
      <c r="AY181" s="252" t="s">
        <v>127</v>
      </c>
    </row>
    <row r="182" s="14" customFormat="1">
      <c r="A182" s="14"/>
      <c r="B182" s="253"/>
      <c r="C182" s="254"/>
      <c r="D182" s="231" t="s">
        <v>265</v>
      </c>
      <c r="E182" s="255" t="s">
        <v>1</v>
      </c>
      <c r="F182" s="256" t="s">
        <v>267</v>
      </c>
      <c r="G182" s="254"/>
      <c r="H182" s="257">
        <v>724.30600000000004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265</v>
      </c>
      <c r="AU182" s="263" t="s">
        <v>84</v>
      </c>
      <c r="AV182" s="14" t="s">
        <v>134</v>
      </c>
      <c r="AW182" s="14" t="s">
        <v>30</v>
      </c>
      <c r="AX182" s="14" t="s">
        <v>82</v>
      </c>
      <c r="AY182" s="263" t="s">
        <v>127</v>
      </c>
    </row>
    <row r="183" s="12" customFormat="1" ht="22.8" customHeight="1">
      <c r="A183" s="12"/>
      <c r="B183" s="202"/>
      <c r="C183" s="203"/>
      <c r="D183" s="204" t="s">
        <v>73</v>
      </c>
      <c r="E183" s="216" t="s">
        <v>84</v>
      </c>
      <c r="F183" s="216" t="s">
        <v>596</v>
      </c>
      <c r="G183" s="203"/>
      <c r="H183" s="203"/>
      <c r="I183" s="206"/>
      <c r="J183" s="217">
        <f>BK183</f>
        <v>0</v>
      </c>
      <c r="K183" s="203"/>
      <c r="L183" s="208"/>
      <c r="M183" s="209"/>
      <c r="N183" s="210"/>
      <c r="O183" s="210"/>
      <c r="P183" s="211">
        <f>SUM(P184:P239)</f>
        <v>0</v>
      </c>
      <c r="Q183" s="210"/>
      <c r="R183" s="211">
        <f>SUM(R184:R239)</f>
        <v>551.89162566000005</v>
      </c>
      <c r="S183" s="210"/>
      <c r="T183" s="212">
        <f>SUM(T184:T239)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3" t="s">
        <v>82</v>
      </c>
      <c r="AT183" s="214" t="s">
        <v>73</v>
      </c>
      <c r="AU183" s="214" t="s">
        <v>82</v>
      </c>
      <c r="AY183" s="213" t="s">
        <v>127</v>
      </c>
      <c r="BK183" s="215">
        <f>SUM(BK184:BK239)</f>
        <v>0</v>
      </c>
    </row>
    <row r="184" s="2" customFormat="1" ht="16.5" customHeight="1">
      <c r="A184" s="38"/>
      <c r="B184" s="39"/>
      <c r="C184" s="218" t="s">
        <v>184</v>
      </c>
      <c r="D184" s="218" t="s">
        <v>129</v>
      </c>
      <c r="E184" s="219" t="s">
        <v>597</v>
      </c>
      <c r="F184" s="220" t="s">
        <v>598</v>
      </c>
      <c r="G184" s="221" t="s">
        <v>599</v>
      </c>
      <c r="H184" s="222">
        <v>193.75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39</v>
      </c>
      <c r="O184" s="91"/>
      <c r="P184" s="227">
        <f>O184*H184</f>
        <v>0</v>
      </c>
      <c r="Q184" s="227">
        <v>5.0000000000000002E-05</v>
      </c>
      <c r="R184" s="227">
        <f>Q184*H184</f>
        <v>0.0096874999999999999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134</v>
      </c>
      <c r="AT184" s="229" t="s">
        <v>129</v>
      </c>
      <c r="AU184" s="229" t="s">
        <v>84</v>
      </c>
      <c r="AY184" s="17" t="s">
        <v>127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82</v>
      </c>
      <c r="BK184" s="230">
        <f>ROUND(I184*H184,2)</f>
        <v>0</v>
      </c>
      <c r="BL184" s="17" t="s">
        <v>134</v>
      </c>
      <c r="BM184" s="229" t="s">
        <v>399</v>
      </c>
    </row>
    <row r="185" s="2" customFormat="1">
      <c r="A185" s="38"/>
      <c r="B185" s="39"/>
      <c r="C185" s="40"/>
      <c r="D185" s="231" t="s">
        <v>173</v>
      </c>
      <c r="E185" s="40"/>
      <c r="F185" s="236" t="s">
        <v>600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173</v>
      </c>
      <c r="AU185" s="17" t="s">
        <v>84</v>
      </c>
    </row>
    <row r="186" s="13" customFormat="1">
      <c r="A186" s="13"/>
      <c r="B186" s="242"/>
      <c r="C186" s="243"/>
      <c r="D186" s="231" t="s">
        <v>265</v>
      </c>
      <c r="E186" s="244" t="s">
        <v>1</v>
      </c>
      <c r="F186" s="245" t="s">
        <v>601</v>
      </c>
      <c r="G186" s="243"/>
      <c r="H186" s="246">
        <v>193.75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2" t="s">
        <v>265</v>
      </c>
      <c r="AU186" s="252" t="s">
        <v>84</v>
      </c>
      <c r="AV186" s="13" t="s">
        <v>84</v>
      </c>
      <c r="AW186" s="13" t="s">
        <v>30</v>
      </c>
      <c r="AX186" s="13" t="s">
        <v>74</v>
      </c>
      <c r="AY186" s="252" t="s">
        <v>127</v>
      </c>
    </row>
    <row r="187" s="14" customFormat="1">
      <c r="A187" s="14"/>
      <c r="B187" s="253"/>
      <c r="C187" s="254"/>
      <c r="D187" s="231" t="s">
        <v>265</v>
      </c>
      <c r="E187" s="255" t="s">
        <v>1</v>
      </c>
      <c r="F187" s="256" t="s">
        <v>267</v>
      </c>
      <c r="G187" s="254"/>
      <c r="H187" s="257">
        <v>193.75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3" t="s">
        <v>265</v>
      </c>
      <c r="AU187" s="263" t="s">
        <v>84</v>
      </c>
      <c r="AV187" s="14" t="s">
        <v>134</v>
      </c>
      <c r="AW187" s="14" t="s">
        <v>30</v>
      </c>
      <c r="AX187" s="14" t="s">
        <v>82</v>
      </c>
      <c r="AY187" s="263" t="s">
        <v>127</v>
      </c>
    </row>
    <row r="188" s="2" customFormat="1" ht="16.5" customHeight="1">
      <c r="A188" s="38"/>
      <c r="B188" s="39"/>
      <c r="C188" s="218" t="s">
        <v>8</v>
      </c>
      <c r="D188" s="218" t="s">
        <v>129</v>
      </c>
      <c r="E188" s="219" t="s">
        <v>602</v>
      </c>
      <c r="F188" s="220" t="s">
        <v>603</v>
      </c>
      <c r="G188" s="221" t="s">
        <v>227</v>
      </c>
      <c r="H188" s="222">
        <v>232.5</v>
      </c>
      <c r="I188" s="223"/>
      <c r="J188" s="224">
        <f>ROUND(I188*H188,2)</f>
        <v>0</v>
      </c>
      <c r="K188" s="220" t="s">
        <v>1</v>
      </c>
      <c r="L188" s="44"/>
      <c r="M188" s="225" t="s">
        <v>1</v>
      </c>
      <c r="N188" s="226" t="s">
        <v>39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134</v>
      </c>
      <c r="AT188" s="229" t="s">
        <v>129</v>
      </c>
      <c r="AU188" s="229" t="s">
        <v>84</v>
      </c>
      <c r="AY188" s="17" t="s">
        <v>127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82</v>
      </c>
      <c r="BK188" s="230">
        <f>ROUND(I188*H188,2)</f>
        <v>0</v>
      </c>
      <c r="BL188" s="17" t="s">
        <v>134</v>
      </c>
      <c r="BM188" s="229" t="s">
        <v>410</v>
      </c>
    </row>
    <row r="189" s="13" customFormat="1">
      <c r="A189" s="13"/>
      <c r="B189" s="242"/>
      <c r="C189" s="243"/>
      <c r="D189" s="231" t="s">
        <v>265</v>
      </c>
      <c r="E189" s="244" t="s">
        <v>1</v>
      </c>
      <c r="F189" s="245" t="s">
        <v>604</v>
      </c>
      <c r="G189" s="243"/>
      <c r="H189" s="246">
        <v>232.5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2" t="s">
        <v>265</v>
      </c>
      <c r="AU189" s="252" t="s">
        <v>84</v>
      </c>
      <c r="AV189" s="13" t="s">
        <v>84</v>
      </c>
      <c r="AW189" s="13" t="s">
        <v>30</v>
      </c>
      <c r="AX189" s="13" t="s">
        <v>74</v>
      </c>
      <c r="AY189" s="252" t="s">
        <v>127</v>
      </c>
    </row>
    <row r="190" s="14" customFormat="1">
      <c r="A190" s="14"/>
      <c r="B190" s="253"/>
      <c r="C190" s="254"/>
      <c r="D190" s="231" t="s">
        <v>265</v>
      </c>
      <c r="E190" s="255" t="s">
        <v>1</v>
      </c>
      <c r="F190" s="256" t="s">
        <v>267</v>
      </c>
      <c r="G190" s="254"/>
      <c r="H190" s="257">
        <v>232.5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3" t="s">
        <v>265</v>
      </c>
      <c r="AU190" s="263" t="s">
        <v>84</v>
      </c>
      <c r="AV190" s="14" t="s">
        <v>134</v>
      </c>
      <c r="AW190" s="14" t="s">
        <v>30</v>
      </c>
      <c r="AX190" s="14" t="s">
        <v>82</v>
      </c>
      <c r="AY190" s="263" t="s">
        <v>127</v>
      </c>
    </row>
    <row r="191" s="2" customFormat="1" ht="16.5" customHeight="1">
      <c r="A191" s="38"/>
      <c r="B191" s="39"/>
      <c r="C191" s="218" t="s">
        <v>193</v>
      </c>
      <c r="D191" s="218" t="s">
        <v>129</v>
      </c>
      <c r="E191" s="219" t="s">
        <v>605</v>
      </c>
      <c r="F191" s="220" t="s">
        <v>606</v>
      </c>
      <c r="G191" s="221" t="s">
        <v>485</v>
      </c>
      <c r="H191" s="222">
        <v>36.037999999999997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39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134</v>
      </c>
      <c r="AT191" s="229" t="s">
        <v>129</v>
      </c>
      <c r="AU191" s="229" t="s">
        <v>84</v>
      </c>
      <c r="AY191" s="17" t="s">
        <v>127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82</v>
      </c>
      <c r="BK191" s="230">
        <f>ROUND(I191*H191,2)</f>
        <v>0</v>
      </c>
      <c r="BL191" s="17" t="s">
        <v>134</v>
      </c>
      <c r="BM191" s="229" t="s">
        <v>416</v>
      </c>
    </row>
    <row r="192" s="13" customFormat="1">
      <c r="A192" s="13"/>
      <c r="B192" s="242"/>
      <c r="C192" s="243"/>
      <c r="D192" s="231" t="s">
        <v>265</v>
      </c>
      <c r="E192" s="244" t="s">
        <v>1</v>
      </c>
      <c r="F192" s="245" t="s">
        <v>529</v>
      </c>
      <c r="G192" s="243"/>
      <c r="H192" s="246">
        <v>36.037999999999997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2" t="s">
        <v>265</v>
      </c>
      <c r="AU192" s="252" t="s">
        <v>84</v>
      </c>
      <c r="AV192" s="13" t="s">
        <v>84</v>
      </c>
      <c r="AW192" s="13" t="s">
        <v>30</v>
      </c>
      <c r="AX192" s="13" t="s">
        <v>74</v>
      </c>
      <c r="AY192" s="252" t="s">
        <v>127</v>
      </c>
    </row>
    <row r="193" s="14" customFormat="1">
      <c r="A193" s="14"/>
      <c r="B193" s="253"/>
      <c r="C193" s="254"/>
      <c r="D193" s="231" t="s">
        <v>265</v>
      </c>
      <c r="E193" s="255" t="s">
        <v>1</v>
      </c>
      <c r="F193" s="256" t="s">
        <v>267</v>
      </c>
      <c r="G193" s="254"/>
      <c r="H193" s="257">
        <v>36.037999999999997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3" t="s">
        <v>265</v>
      </c>
      <c r="AU193" s="263" t="s">
        <v>84</v>
      </c>
      <c r="AV193" s="14" t="s">
        <v>134</v>
      </c>
      <c r="AW193" s="14" t="s">
        <v>30</v>
      </c>
      <c r="AX193" s="14" t="s">
        <v>82</v>
      </c>
      <c r="AY193" s="263" t="s">
        <v>127</v>
      </c>
    </row>
    <row r="194" s="2" customFormat="1" ht="16.5" customHeight="1">
      <c r="A194" s="38"/>
      <c r="B194" s="39"/>
      <c r="C194" s="218" t="s">
        <v>199</v>
      </c>
      <c r="D194" s="218" t="s">
        <v>129</v>
      </c>
      <c r="E194" s="219" t="s">
        <v>607</v>
      </c>
      <c r="F194" s="220" t="s">
        <v>608</v>
      </c>
      <c r="G194" s="221" t="s">
        <v>251</v>
      </c>
      <c r="H194" s="222">
        <v>9.6690000000000005</v>
      </c>
      <c r="I194" s="223"/>
      <c r="J194" s="224">
        <f>ROUND(I194*H194,2)</f>
        <v>0</v>
      </c>
      <c r="K194" s="220" t="s">
        <v>133</v>
      </c>
      <c r="L194" s="44"/>
      <c r="M194" s="225" t="s">
        <v>1</v>
      </c>
      <c r="N194" s="226" t="s">
        <v>39</v>
      </c>
      <c r="O194" s="91"/>
      <c r="P194" s="227">
        <f>O194*H194</f>
        <v>0</v>
      </c>
      <c r="Q194" s="227">
        <v>2.3010199999999998</v>
      </c>
      <c r="R194" s="227">
        <f>Q194*H194</f>
        <v>22.248562379999999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134</v>
      </c>
      <c r="AT194" s="229" t="s">
        <v>129</v>
      </c>
      <c r="AU194" s="229" t="s">
        <v>84</v>
      </c>
      <c r="AY194" s="17" t="s">
        <v>127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82</v>
      </c>
      <c r="BK194" s="230">
        <f>ROUND(I194*H194,2)</f>
        <v>0</v>
      </c>
      <c r="BL194" s="17" t="s">
        <v>134</v>
      </c>
      <c r="BM194" s="229" t="s">
        <v>425</v>
      </c>
    </row>
    <row r="195" s="2" customFormat="1">
      <c r="A195" s="38"/>
      <c r="B195" s="39"/>
      <c r="C195" s="40"/>
      <c r="D195" s="231" t="s">
        <v>173</v>
      </c>
      <c r="E195" s="40"/>
      <c r="F195" s="236" t="s">
        <v>609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173</v>
      </c>
      <c r="AU195" s="17" t="s">
        <v>84</v>
      </c>
    </row>
    <row r="196" s="15" customFormat="1">
      <c r="A196" s="15"/>
      <c r="B196" s="274"/>
      <c r="C196" s="275"/>
      <c r="D196" s="231" t="s">
        <v>265</v>
      </c>
      <c r="E196" s="276" t="s">
        <v>1</v>
      </c>
      <c r="F196" s="277" t="s">
        <v>610</v>
      </c>
      <c r="G196" s="275"/>
      <c r="H196" s="276" t="s">
        <v>1</v>
      </c>
      <c r="I196" s="278"/>
      <c r="J196" s="275"/>
      <c r="K196" s="275"/>
      <c r="L196" s="279"/>
      <c r="M196" s="280"/>
      <c r="N196" s="281"/>
      <c r="O196" s="281"/>
      <c r="P196" s="281"/>
      <c r="Q196" s="281"/>
      <c r="R196" s="281"/>
      <c r="S196" s="281"/>
      <c r="T196" s="282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3" t="s">
        <v>265</v>
      </c>
      <c r="AU196" s="283" t="s">
        <v>84</v>
      </c>
      <c r="AV196" s="15" t="s">
        <v>82</v>
      </c>
      <c r="AW196" s="15" t="s">
        <v>30</v>
      </c>
      <c r="AX196" s="15" t="s">
        <v>74</v>
      </c>
      <c r="AY196" s="283" t="s">
        <v>127</v>
      </c>
    </row>
    <row r="197" s="13" customFormat="1">
      <c r="A197" s="13"/>
      <c r="B197" s="242"/>
      <c r="C197" s="243"/>
      <c r="D197" s="231" t="s">
        <v>265</v>
      </c>
      <c r="E197" s="244" t="s">
        <v>1</v>
      </c>
      <c r="F197" s="245" t="s">
        <v>611</v>
      </c>
      <c r="G197" s="243"/>
      <c r="H197" s="246">
        <v>4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2" t="s">
        <v>265</v>
      </c>
      <c r="AU197" s="252" t="s">
        <v>84</v>
      </c>
      <c r="AV197" s="13" t="s">
        <v>84</v>
      </c>
      <c r="AW197" s="13" t="s">
        <v>30</v>
      </c>
      <c r="AX197" s="13" t="s">
        <v>74</v>
      </c>
      <c r="AY197" s="252" t="s">
        <v>127</v>
      </c>
    </row>
    <row r="198" s="13" customFormat="1">
      <c r="A198" s="13"/>
      <c r="B198" s="242"/>
      <c r="C198" s="243"/>
      <c r="D198" s="231" t="s">
        <v>265</v>
      </c>
      <c r="E198" s="244" t="s">
        <v>1</v>
      </c>
      <c r="F198" s="245" t="s">
        <v>612</v>
      </c>
      <c r="G198" s="243"/>
      <c r="H198" s="246">
        <v>4.79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2" t="s">
        <v>265</v>
      </c>
      <c r="AU198" s="252" t="s">
        <v>84</v>
      </c>
      <c r="AV198" s="13" t="s">
        <v>84</v>
      </c>
      <c r="AW198" s="13" t="s">
        <v>30</v>
      </c>
      <c r="AX198" s="13" t="s">
        <v>74</v>
      </c>
      <c r="AY198" s="252" t="s">
        <v>127</v>
      </c>
    </row>
    <row r="199" s="13" customFormat="1">
      <c r="A199" s="13"/>
      <c r="B199" s="242"/>
      <c r="C199" s="243"/>
      <c r="D199" s="231" t="s">
        <v>265</v>
      </c>
      <c r="E199" s="244" t="s">
        <v>1</v>
      </c>
      <c r="F199" s="245" t="s">
        <v>613</v>
      </c>
      <c r="G199" s="243"/>
      <c r="H199" s="246">
        <v>0.879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2" t="s">
        <v>265</v>
      </c>
      <c r="AU199" s="252" t="s">
        <v>84</v>
      </c>
      <c r="AV199" s="13" t="s">
        <v>84</v>
      </c>
      <c r="AW199" s="13" t="s">
        <v>30</v>
      </c>
      <c r="AX199" s="13" t="s">
        <v>74</v>
      </c>
      <c r="AY199" s="252" t="s">
        <v>127</v>
      </c>
    </row>
    <row r="200" s="14" customFormat="1">
      <c r="A200" s="14"/>
      <c r="B200" s="253"/>
      <c r="C200" s="254"/>
      <c r="D200" s="231" t="s">
        <v>265</v>
      </c>
      <c r="E200" s="255" t="s">
        <v>1</v>
      </c>
      <c r="F200" s="256" t="s">
        <v>267</v>
      </c>
      <c r="G200" s="254"/>
      <c r="H200" s="257">
        <v>9.6690000000000005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3" t="s">
        <v>265</v>
      </c>
      <c r="AU200" s="263" t="s">
        <v>84</v>
      </c>
      <c r="AV200" s="14" t="s">
        <v>134</v>
      </c>
      <c r="AW200" s="14" t="s">
        <v>30</v>
      </c>
      <c r="AX200" s="14" t="s">
        <v>82</v>
      </c>
      <c r="AY200" s="263" t="s">
        <v>127</v>
      </c>
    </row>
    <row r="201" s="2" customFormat="1" ht="33" customHeight="1">
      <c r="A201" s="38"/>
      <c r="B201" s="39"/>
      <c r="C201" s="218" t="s">
        <v>206</v>
      </c>
      <c r="D201" s="218" t="s">
        <v>129</v>
      </c>
      <c r="E201" s="219" t="s">
        <v>614</v>
      </c>
      <c r="F201" s="220" t="s">
        <v>615</v>
      </c>
      <c r="G201" s="221" t="s">
        <v>251</v>
      </c>
      <c r="H201" s="222">
        <v>43.950000000000003</v>
      </c>
      <c r="I201" s="223"/>
      <c r="J201" s="224">
        <f>ROUND(I201*H201,2)</f>
        <v>0</v>
      </c>
      <c r="K201" s="220" t="s">
        <v>133</v>
      </c>
      <c r="L201" s="44"/>
      <c r="M201" s="225" t="s">
        <v>1</v>
      </c>
      <c r="N201" s="226" t="s">
        <v>39</v>
      </c>
      <c r="O201" s="91"/>
      <c r="P201" s="227">
        <f>O201*H201</f>
        <v>0</v>
      </c>
      <c r="Q201" s="227">
        <v>2.5236100000000001</v>
      </c>
      <c r="R201" s="227">
        <f>Q201*H201</f>
        <v>110.91265950000002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134</v>
      </c>
      <c r="AT201" s="229" t="s">
        <v>129</v>
      </c>
      <c r="AU201" s="229" t="s">
        <v>84</v>
      </c>
      <c r="AY201" s="17" t="s">
        <v>127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82</v>
      </c>
      <c r="BK201" s="230">
        <f>ROUND(I201*H201,2)</f>
        <v>0</v>
      </c>
      <c r="BL201" s="17" t="s">
        <v>134</v>
      </c>
      <c r="BM201" s="229" t="s">
        <v>431</v>
      </c>
    </row>
    <row r="202" s="2" customFormat="1">
      <c r="A202" s="38"/>
      <c r="B202" s="39"/>
      <c r="C202" s="40"/>
      <c r="D202" s="231" t="s">
        <v>173</v>
      </c>
      <c r="E202" s="40"/>
      <c r="F202" s="236" t="s">
        <v>616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173</v>
      </c>
      <c r="AU202" s="17" t="s">
        <v>84</v>
      </c>
    </row>
    <row r="203" s="13" customFormat="1">
      <c r="A203" s="13"/>
      <c r="B203" s="242"/>
      <c r="C203" s="243"/>
      <c r="D203" s="231" t="s">
        <v>265</v>
      </c>
      <c r="E203" s="244" t="s">
        <v>1</v>
      </c>
      <c r="F203" s="245" t="s">
        <v>617</v>
      </c>
      <c r="G203" s="243"/>
      <c r="H203" s="246">
        <v>20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2" t="s">
        <v>265</v>
      </c>
      <c r="AU203" s="252" t="s">
        <v>84</v>
      </c>
      <c r="AV203" s="13" t="s">
        <v>84</v>
      </c>
      <c r="AW203" s="13" t="s">
        <v>30</v>
      </c>
      <c r="AX203" s="13" t="s">
        <v>74</v>
      </c>
      <c r="AY203" s="252" t="s">
        <v>127</v>
      </c>
    </row>
    <row r="204" s="13" customFormat="1">
      <c r="A204" s="13"/>
      <c r="B204" s="242"/>
      <c r="C204" s="243"/>
      <c r="D204" s="231" t="s">
        <v>265</v>
      </c>
      <c r="E204" s="244" t="s">
        <v>1</v>
      </c>
      <c r="F204" s="245" t="s">
        <v>618</v>
      </c>
      <c r="G204" s="243"/>
      <c r="H204" s="246">
        <v>23.949999999999999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2" t="s">
        <v>265</v>
      </c>
      <c r="AU204" s="252" t="s">
        <v>84</v>
      </c>
      <c r="AV204" s="13" t="s">
        <v>84</v>
      </c>
      <c r="AW204" s="13" t="s">
        <v>30</v>
      </c>
      <c r="AX204" s="13" t="s">
        <v>74</v>
      </c>
      <c r="AY204" s="252" t="s">
        <v>127</v>
      </c>
    </row>
    <row r="205" s="14" customFormat="1">
      <c r="A205" s="14"/>
      <c r="B205" s="253"/>
      <c r="C205" s="254"/>
      <c r="D205" s="231" t="s">
        <v>265</v>
      </c>
      <c r="E205" s="255" t="s">
        <v>1</v>
      </c>
      <c r="F205" s="256" t="s">
        <v>267</v>
      </c>
      <c r="G205" s="254"/>
      <c r="H205" s="257">
        <v>43.950000000000003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3" t="s">
        <v>265</v>
      </c>
      <c r="AU205" s="263" t="s">
        <v>84</v>
      </c>
      <c r="AV205" s="14" t="s">
        <v>134</v>
      </c>
      <c r="AW205" s="14" t="s">
        <v>30</v>
      </c>
      <c r="AX205" s="14" t="s">
        <v>82</v>
      </c>
      <c r="AY205" s="263" t="s">
        <v>127</v>
      </c>
    </row>
    <row r="206" s="2" customFormat="1" ht="16.5" customHeight="1">
      <c r="A206" s="38"/>
      <c r="B206" s="39"/>
      <c r="C206" s="218" t="s">
        <v>212</v>
      </c>
      <c r="D206" s="218" t="s">
        <v>129</v>
      </c>
      <c r="E206" s="219" t="s">
        <v>619</v>
      </c>
      <c r="F206" s="220" t="s">
        <v>620</v>
      </c>
      <c r="G206" s="221" t="s">
        <v>227</v>
      </c>
      <c r="H206" s="222">
        <v>66.513999999999996</v>
      </c>
      <c r="I206" s="223"/>
      <c r="J206" s="224">
        <f>ROUND(I206*H206,2)</f>
        <v>0</v>
      </c>
      <c r="K206" s="220" t="s">
        <v>1</v>
      </c>
      <c r="L206" s="44"/>
      <c r="M206" s="225" t="s">
        <v>1</v>
      </c>
      <c r="N206" s="226" t="s">
        <v>39</v>
      </c>
      <c r="O206" s="91"/>
      <c r="P206" s="227">
        <f>O206*H206</f>
        <v>0</v>
      </c>
      <c r="Q206" s="227">
        <v>0.039199999999999999</v>
      </c>
      <c r="R206" s="227">
        <f>Q206*H206</f>
        <v>2.6073487999999996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134</v>
      </c>
      <c r="AT206" s="229" t="s">
        <v>129</v>
      </c>
      <c r="AU206" s="229" t="s">
        <v>84</v>
      </c>
      <c r="AY206" s="17" t="s">
        <v>127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82</v>
      </c>
      <c r="BK206" s="230">
        <f>ROUND(I206*H206,2)</f>
        <v>0</v>
      </c>
      <c r="BL206" s="17" t="s">
        <v>134</v>
      </c>
      <c r="BM206" s="229" t="s">
        <v>437</v>
      </c>
    </row>
    <row r="207" s="2" customFormat="1">
      <c r="A207" s="38"/>
      <c r="B207" s="39"/>
      <c r="C207" s="40"/>
      <c r="D207" s="231" t="s">
        <v>173</v>
      </c>
      <c r="E207" s="40"/>
      <c r="F207" s="236" t="s">
        <v>621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173</v>
      </c>
      <c r="AU207" s="17" t="s">
        <v>84</v>
      </c>
    </row>
    <row r="208" s="13" customFormat="1">
      <c r="A208" s="13"/>
      <c r="B208" s="242"/>
      <c r="C208" s="243"/>
      <c r="D208" s="231" t="s">
        <v>265</v>
      </c>
      <c r="E208" s="244" t="s">
        <v>1</v>
      </c>
      <c r="F208" s="245" t="s">
        <v>622</v>
      </c>
      <c r="G208" s="243"/>
      <c r="H208" s="246">
        <v>30.792999999999999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2" t="s">
        <v>265</v>
      </c>
      <c r="AU208" s="252" t="s">
        <v>84</v>
      </c>
      <c r="AV208" s="13" t="s">
        <v>84</v>
      </c>
      <c r="AW208" s="13" t="s">
        <v>30</v>
      </c>
      <c r="AX208" s="13" t="s">
        <v>74</v>
      </c>
      <c r="AY208" s="252" t="s">
        <v>127</v>
      </c>
    </row>
    <row r="209" s="13" customFormat="1">
      <c r="A209" s="13"/>
      <c r="B209" s="242"/>
      <c r="C209" s="243"/>
      <c r="D209" s="231" t="s">
        <v>265</v>
      </c>
      <c r="E209" s="244" t="s">
        <v>1</v>
      </c>
      <c r="F209" s="245" t="s">
        <v>623</v>
      </c>
      <c r="G209" s="243"/>
      <c r="H209" s="246">
        <v>35.720999999999997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265</v>
      </c>
      <c r="AU209" s="252" t="s">
        <v>84</v>
      </c>
      <c r="AV209" s="13" t="s">
        <v>84</v>
      </c>
      <c r="AW209" s="13" t="s">
        <v>30</v>
      </c>
      <c r="AX209" s="13" t="s">
        <v>74</v>
      </c>
      <c r="AY209" s="252" t="s">
        <v>127</v>
      </c>
    </row>
    <row r="210" s="14" customFormat="1">
      <c r="A210" s="14"/>
      <c r="B210" s="253"/>
      <c r="C210" s="254"/>
      <c r="D210" s="231" t="s">
        <v>265</v>
      </c>
      <c r="E210" s="255" t="s">
        <v>514</v>
      </c>
      <c r="F210" s="256" t="s">
        <v>267</v>
      </c>
      <c r="G210" s="254"/>
      <c r="H210" s="257">
        <v>66.513999999999996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3" t="s">
        <v>265</v>
      </c>
      <c r="AU210" s="263" t="s">
        <v>84</v>
      </c>
      <c r="AV210" s="14" t="s">
        <v>134</v>
      </c>
      <c r="AW210" s="14" t="s">
        <v>30</v>
      </c>
      <c r="AX210" s="14" t="s">
        <v>82</v>
      </c>
      <c r="AY210" s="263" t="s">
        <v>127</v>
      </c>
    </row>
    <row r="211" s="2" customFormat="1" ht="16.5" customHeight="1">
      <c r="A211" s="38"/>
      <c r="B211" s="39"/>
      <c r="C211" s="218" t="s">
        <v>219</v>
      </c>
      <c r="D211" s="218" t="s">
        <v>129</v>
      </c>
      <c r="E211" s="219" t="s">
        <v>624</v>
      </c>
      <c r="F211" s="220" t="s">
        <v>625</v>
      </c>
      <c r="G211" s="221" t="s">
        <v>227</v>
      </c>
      <c r="H211" s="222">
        <v>66.513999999999996</v>
      </c>
      <c r="I211" s="223"/>
      <c r="J211" s="224">
        <f>ROUND(I211*H211,2)</f>
        <v>0</v>
      </c>
      <c r="K211" s="220" t="s">
        <v>1</v>
      </c>
      <c r="L211" s="44"/>
      <c r="M211" s="225" t="s">
        <v>1</v>
      </c>
      <c r="N211" s="226" t="s">
        <v>39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134</v>
      </c>
      <c r="AT211" s="229" t="s">
        <v>129</v>
      </c>
      <c r="AU211" s="229" t="s">
        <v>84</v>
      </c>
      <c r="AY211" s="17" t="s">
        <v>127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82</v>
      </c>
      <c r="BK211" s="230">
        <f>ROUND(I211*H211,2)</f>
        <v>0</v>
      </c>
      <c r="BL211" s="17" t="s">
        <v>134</v>
      </c>
      <c r="BM211" s="229" t="s">
        <v>444</v>
      </c>
    </row>
    <row r="212" s="2" customFormat="1">
      <c r="A212" s="38"/>
      <c r="B212" s="39"/>
      <c r="C212" s="40"/>
      <c r="D212" s="231" t="s">
        <v>173</v>
      </c>
      <c r="E212" s="40"/>
      <c r="F212" s="236" t="s">
        <v>626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173</v>
      </c>
      <c r="AU212" s="17" t="s">
        <v>84</v>
      </c>
    </row>
    <row r="213" s="13" customFormat="1">
      <c r="A213" s="13"/>
      <c r="B213" s="242"/>
      <c r="C213" s="243"/>
      <c r="D213" s="231" t="s">
        <v>265</v>
      </c>
      <c r="E213" s="244" t="s">
        <v>1</v>
      </c>
      <c r="F213" s="245" t="s">
        <v>514</v>
      </c>
      <c r="G213" s="243"/>
      <c r="H213" s="246">
        <v>66.513999999999996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2" t="s">
        <v>265</v>
      </c>
      <c r="AU213" s="252" t="s">
        <v>84</v>
      </c>
      <c r="AV213" s="13" t="s">
        <v>84</v>
      </c>
      <c r="AW213" s="13" t="s">
        <v>30</v>
      </c>
      <c r="AX213" s="13" t="s">
        <v>74</v>
      </c>
      <c r="AY213" s="252" t="s">
        <v>127</v>
      </c>
    </row>
    <row r="214" s="14" customFormat="1">
      <c r="A214" s="14"/>
      <c r="B214" s="253"/>
      <c r="C214" s="254"/>
      <c r="D214" s="231" t="s">
        <v>265</v>
      </c>
      <c r="E214" s="255" t="s">
        <v>1</v>
      </c>
      <c r="F214" s="256" t="s">
        <v>267</v>
      </c>
      <c r="G214" s="254"/>
      <c r="H214" s="257">
        <v>66.513999999999996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3" t="s">
        <v>265</v>
      </c>
      <c r="AU214" s="263" t="s">
        <v>84</v>
      </c>
      <c r="AV214" s="14" t="s">
        <v>134</v>
      </c>
      <c r="AW214" s="14" t="s">
        <v>30</v>
      </c>
      <c r="AX214" s="14" t="s">
        <v>82</v>
      </c>
      <c r="AY214" s="263" t="s">
        <v>127</v>
      </c>
    </row>
    <row r="215" s="2" customFormat="1" ht="33" customHeight="1">
      <c r="A215" s="38"/>
      <c r="B215" s="39"/>
      <c r="C215" s="218" t="s">
        <v>362</v>
      </c>
      <c r="D215" s="218" t="s">
        <v>129</v>
      </c>
      <c r="E215" s="219" t="s">
        <v>627</v>
      </c>
      <c r="F215" s="220" t="s">
        <v>628</v>
      </c>
      <c r="G215" s="221" t="s">
        <v>251</v>
      </c>
      <c r="H215" s="222">
        <v>153.489</v>
      </c>
      <c r="I215" s="223"/>
      <c r="J215" s="224">
        <f>ROUND(I215*H215,2)</f>
        <v>0</v>
      </c>
      <c r="K215" s="220" t="s">
        <v>1</v>
      </c>
      <c r="L215" s="44"/>
      <c r="M215" s="225" t="s">
        <v>1</v>
      </c>
      <c r="N215" s="226" t="s">
        <v>39</v>
      </c>
      <c r="O215" s="91"/>
      <c r="P215" s="227">
        <f>O215*H215</f>
        <v>0</v>
      </c>
      <c r="Q215" s="227">
        <v>2.3936999999999999</v>
      </c>
      <c r="R215" s="227">
        <f>Q215*H215</f>
        <v>367.40661929999999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134</v>
      </c>
      <c r="AT215" s="229" t="s">
        <v>129</v>
      </c>
      <c r="AU215" s="229" t="s">
        <v>84</v>
      </c>
      <c r="AY215" s="17" t="s">
        <v>127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82</v>
      </c>
      <c r="BK215" s="230">
        <f>ROUND(I215*H215,2)</f>
        <v>0</v>
      </c>
      <c r="BL215" s="17" t="s">
        <v>134</v>
      </c>
      <c r="BM215" s="229" t="s">
        <v>450</v>
      </c>
    </row>
    <row r="216" s="13" customFormat="1">
      <c r="A216" s="13"/>
      <c r="B216" s="242"/>
      <c r="C216" s="243"/>
      <c r="D216" s="231" t="s">
        <v>265</v>
      </c>
      <c r="E216" s="244" t="s">
        <v>1</v>
      </c>
      <c r="F216" s="245" t="s">
        <v>629</v>
      </c>
      <c r="G216" s="243"/>
      <c r="H216" s="246">
        <v>81.375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2" t="s">
        <v>265</v>
      </c>
      <c r="AU216" s="252" t="s">
        <v>84</v>
      </c>
      <c r="AV216" s="13" t="s">
        <v>84</v>
      </c>
      <c r="AW216" s="13" t="s">
        <v>30</v>
      </c>
      <c r="AX216" s="13" t="s">
        <v>74</v>
      </c>
      <c r="AY216" s="252" t="s">
        <v>127</v>
      </c>
    </row>
    <row r="217" s="13" customFormat="1">
      <c r="A217" s="13"/>
      <c r="B217" s="242"/>
      <c r="C217" s="243"/>
      <c r="D217" s="231" t="s">
        <v>265</v>
      </c>
      <c r="E217" s="244" t="s">
        <v>1</v>
      </c>
      <c r="F217" s="245" t="s">
        <v>630</v>
      </c>
      <c r="G217" s="243"/>
      <c r="H217" s="246">
        <v>31.513999999999999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2" t="s">
        <v>265</v>
      </c>
      <c r="AU217" s="252" t="s">
        <v>84</v>
      </c>
      <c r="AV217" s="13" t="s">
        <v>84</v>
      </c>
      <c r="AW217" s="13" t="s">
        <v>30</v>
      </c>
      <c r="AX217" s="13" t="s">
        <v>74</v>
      </c>
      <c r="AY217" s="252" t="s">
        <v>127</v>
      </c>
    </row>
    <row r="218" s="13" customFormat="1">
      <c r="A218" s="13"/>
      <c r="B218" s="242"/>
      <c r="C218" s="243"/>
      <c r="D218" s="231" t="s">
        <v>265</v>
      </c>
      <c r="E218" s="244" t="s">
        <v>1</v>
      </c>
      <c r="F218" s="245" t="s">
        <v>631</v>
      </c>
      <c r="G218" s="243"/>
      <c r="H218" s="246">
        <v>40.600000000000001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2" t="s">
        <v>265</v>
      </c>
      <c r="AU218" s="252" t="s">
        <v>84</v>
      </c>
      <c r="AV218" s="13" t="s">
        <v>84</v>
      </c>
      <c r="AW218" s="13" t="s">
        <v>30</v>
      </c>
      <c r="AX218" s="13" t="s">
        <v>74</v>
      </c>
      <c r="AY218" s="252" t="s">
        <v>127</v>
      </c>
    </row>
    <row r="219" s="14" customFormat="1">
      <c r="A219" s="14"/>
      <c r="B219" s="253"/>
      <c r="C219" s="254"/>
      <c r="D219" s="231" t="s">
        <v>265</v>
      </c>
      <c r="E219" s="255" t="s">
        <v>1</v>
      </c>
      <c r="F219" s="256" t="s">
        <v>267</v>
      </c>
      <c r="G219" s="254"/>
      <c r="H219" s="257">
        <v>153.489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3" t="s">
        <v>265</v>
      </c>
      <c r="AU219" s="263" t="s">
        <v>84</v>
      </c>
      <c r="AV219" s="14" t="s">
        <v>134</v>
      </c>
      <c r="AW219" s="14" t="s">
        <v>30</v>
      </c>
      <c r="AX219" s="14" t="s">
        <v>82</v>
      </c>
      <c r="AY219" s="263" t="s">
        <v>127</v>
      </c>
    </row>
    <row r="220" s="2" customFormat="1" ht="21.75" customHeight="1">
      <c r="A220" s="38"/>
      <c r="B220" s="39"/>
      <c r="C220" s="218" t="s">
        <v>368</v>
      </c>
      <c r="D220" s="218" t="s">
        <v>129</v>
      </c>
      <c r="E220" s="219" t="s">
        <v>632</v>
      </c>
      <c r="F220" s="220" t="s">
        <v>633</v>
      </c>
      <c r="G220" s="221" t="s">
        <v>227</v>
      </c>
      <c r="H220" s="222">
        <v>322.27800000000002</v>
      </c>
      <c r="I220" s="223"/>
      <c r="J220" s="224">
        <f>ROUND(I220*H220,2)</f>
        <v>0</v>
      </c>
      <c r="K220" s="220" t="s">
        <v>1</v>
      </c>
      <c r="L220" s="44"/>
      <c r="M220" s="225" t="s">
        <v>1</v>
      </c>
      <c r="N220" s="226" t="s">
        <v>39</v>
      </c>
      <c r="O220" s="91"/>
      <c r="P220" s="227">
        <f>O220*H220</f>
        <v>0</v>
      </c>
      <c r="Q220" s="227">
        <v>0.039309999999999998</v>
      </c>
      <c r="R220" s="227">
        <f>Q220*H220</f>
        <v>12.66874818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134</v>
      </c>
      <c r="AT220" s="229" t="s">
        <v>129</v>
      </c>
      <c r="AU220" s="229" t="s">
        <v>84</v>
      </c>
      <c r="AY220" s="17" t="s">
        <v>127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82</v>
      </c>
      <c r="BK220" s="230">
        <f>ROUND(I220*H220,2)</f>
        <v>0</v>
      </c>
      <c r="BL220" s="17" t="s">
        <v>134</v>
      </c>
      <c r="BM220" s="229" t="s">
        <v>457</v>
      </c>
    </row>
    <row r="221" s="2" customFormat="1">
      <c r="A221" s="38"/>
      <c r="B221" s="39"/>
      <c r="C221" s="40"/>
      <c r="D221" s="231" t="s">
        <v>173</v>
      </c>
      <c r="E221" s="40"/>
      <c r="F221" s="236" t="s">
        <v>634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173</v>
      </c>
      <c r="AU221" s="17" t="s">
        <v>84</v>
      </c>
    </row>
    <row r="222" s="13" customFormat="1">
      <c r="A222" s="13"/>
      <c r="B222" s="242"/>
      <c r="C222" s="243"/>
      <c r="D222" s="231" t="s">
        <v>265</v>
      </c>
      <c r="E222" s="244" t="s">
        <v>1</v>
      </c>
      <c r="F222" s="245" t="s">
        <v>635</v>
      </c>
      <c r="G222" s="243"/>
      <c r="H222" s="246">
        <v>152.65799999999999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2" t="s">
        <v>265</v>
      </c>
      <c r="AU222" s="252" t="s">
        <v>84</v>
      </c>
      <c r="AV222" s="13" t="s">
        <v>84</v>
      </c>
      <c r="AW222" s="13" t="s">
        <v>30</v>
      </c>
      <c r="AX222" s="13" t="s">
        <v>74</v>
      </c>
      <c r="AY222" s="252" t="s">
        <v>127</v>
      </c>
    </row>
    <row r="223" s="13" customFormat="1">
      <c r="A223" s="13"/>
      <c r="B223" s="242"/>
      <c r="C223" s="243"/>
      <c r="D223" s="231" t="s">
        <v>265</v>
      </c>
      <c r="E223" s="244" t="s">
        <v>1</v>
      </c>
      <c r="F223" s="245" t="s">
        <v>636</v>
      </c>
      <c r="G223" s="243"/>
      <c r="H223" s="246">
        <v>169.62000000000001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2" t="s">
        <v>265</v>
      </c>
      <c r="AU223" s="252" t="s">
        <v>84</v>
      </c>
      <c r="AV223" s="13" t="s">
        <v>84</v>
      </c>
      <c r="AW223" s="13" t="s">
        <v>30</v>
      </c>
      <c r="AX223" s="13" t="s">
        <v>74</v>
      </c>
      <c r="AY223" s="252" t="s">
        <v>127</v>
      </c>
    </row>
    <row r="224" s="14" customFormat="1">
      <c r="A224" s="14"/>
      <c r="B224" s="253"/>
      <c r="C224" s="254"/>
      <c r="D224" s="231" t="s">
        <v>265</v>
      </c>
      <c r="E224" s="255" t="s">
        <v>517</v>
      </c>
      <c r="F224" s="256" t="s">
        <v>267</v>
      </c>
      <c r="G224" s="254"/>
      <c r="H224" s="257">
        <v>322.27800000000002</v>
      </c>
      <c r="I224" s="258"/>
      <c r="J224" s="254"/>
      <c r="K224" s="254"/>
      <c r="L224" s="259"/>
      <c r="M224" s="260"/>
      <c r="N224" s="261"/>
      <c r="O224" s="261"/>
      <c r="P224" s="261"/>
      <c r="Q224" s="261"/>
      <c r="R224" s="261"/>
      <c r="S224" s="261"/>
      <c r="T224" s="26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3" t="s">
        <v>265</v>
      </c>
      <c r="AU224" s="263" t="s">
        <v>84</v>
      </c>
      <c r="AV224" s="14" t="s">
        <v>134</v>
      </c>
      <c r="AW224" s="14" t="s">
        <v>30</v>
      </c>
      <c r="AX224" s="14" t="s">
        <v>82</v>
      </c>
      <c r="AY224" s="263" t="s">
        <v>127</v>
      </c>
    </row>
    <row r="225" s="2" customFormat="1" ht="24.15" customHeight="1">
      <c r="A225" s="38"/>
      <c r="B225" s="39"/>
      <c r="C225" s="218" t="s">
        <v>378</v>
      </c>
      <c r="D225" s="218" t="s">
        <v>129</v>
      </c>
      <c r="E225" s="219" t="s">
        <v>637</v>
      </c>
      <c r="F225" s="220" t="s">
        <v>638</v>
      </c>
      <c r="G225" s="221" t="s">
        <v>227</v>
      </c>
      <c r="H225" s="222">
        <v>322.27800000000002</v>
      </c>
      <c r="I225" s="223"/>
      <c r="J225" s="224">
        <f>ROUND(I225*H225,2)</f>
        <v>0</v>
      </c>
      <c r="K225" s="220" t="s">
        <v>1</v>
      </c>
      <c r="L225" s="44"/>
      <c r="M225" s="225" t="s">
        <v>1</v>
      </c>
      <c r="N225" s="226" t="s">
        <v>39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134</v>
      </c>
      <c r="AT225" s="229" t="s">
        <v>129</v>
      </c>
      <c r="AU225" s="229" t="s">
        <v>84</v>
      </c>
      <c r="AY225" s="17" t="s">
        <v>127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82</v>
      </c>
      <c r="BK225" s="230">
        <f>ROUND(I225*H225,2)</f>
        <v>0</v>
      </c>
      <c r="BL225" s="17" t="s">
        <v>134</v>
      </c>
      <c r="BM225" s="229" t="s">
        <v>464</v>
      </c>
    </row>
    <row r="226" s="2" customFormat="1">
      <c r="A226" s="38"/>
      <c r="B226" s="39"/>
      <c r="C226" s="40"/>
      <c r="D226" s="231" t="s">
        <v>173</v>
      </c>
      <c r="E226" s="40"/>
      <c r="F226" s="236" t="s">
        <v>634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173</v>
      </c>
      <c r="AU226" s="17" t="s">
        <v>84</v>
      </c>
    </row>
    <row r="227" s="13" customFormat="1">
      <c r="A227" s="13"/>
      <c r="B227" s="242"/>
      <c r="C227" s="243"/>
      <c r="D227" s="231" t="s">
        <v>265</v>
      </c>
      <c r="E227" s="244" t="s">
        <v>1</v>
      </c>
      <c r="F227" s="245" t="s">
        <v>517</v>
      </c>
      <c r="G227" s="243"/>
      <c r="H227" s="246">
        <v>322.27800000000002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265</v>
      </c>
      <c r="AU227" s="252" t="s">
        <v>84</v>
      </c>
      <c r="AV227" s="13" t="s">
        <v>84</v>
      </c>
      <c r="AW227" s="13" t="s">
        <v>30</v>
      </c>
      <c r="AX227" s="13" t="s">
        <v>74</v>
      </c>
      <c r="AY227" s="252" t="s">
        <v>127</v>
      </c>
    </row>
    <row r="228" s="14" customFormat="1">
      <c r="A228" s="14"/>
      <c r="B228" s="253"/>
      <c r="C228" s="254"/>
      <c r="D228" s="231" t="s">
        <v>265</v>
      </c>
      <c r="E228" s="255" t="s">
        <v>1</v>
      </c>
      <c r="F228" s="256" t="s">
        <v>267</v>
      </c>
      <c r="G228" s="254"/>
      <c r="H228" s="257">
        <v>322.27800000000002</v>
      </c>
      <c r="I228" s="258"/>
      <c r="J228" s="254"/>
      <c r="K228" s="254"/>
      <c r="L228" s="259"/>
      <c r="M228" s="260"/>
      <c r="N228" s="261"/>
      <c r="O228" s="261"/>
      <c r="P228" s="261"/>
      <c r="Q228" s="261"/>
      <c r="R228" s="261"/>
      <c r="S228" s="261"/>
      <c r="T228" s="26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3" t="s">
        <v>265</v>
      </c>
      <c r="AU228" s="263" t="s">
        <v>84</v>
      </c>
      <c r="AV228" s="14" t="s">
        <v>134</v>
      </c>
      <c r="AW228" s="14" t="s">
        <v>30</v>
      </c>
      <c r="AX228" s="14" t="s">
        <v>82</v>
      </c>
      <c r="AY228" s="263" t="s">
        <v>127</v>
      </c>
    </row>
    <row r="229" s="2" customFormat="1" ht="16.5" customHeight="1">
      <c r="A229" s="38"/>
      <c r="B229" s="39"/>
      <c r="C229" s="218" t="s">
        <v>7</v>
      </c>
      <c r="D229" s="218" t="s">
        <v>129</v>
      </c>
      <c r="E229" s="219" t="s">
        <v>639</v>
      </c>
      <c r="F229" s="220" t="s">
        <v>640</v>
      </c>
      <c r="G229" s="221" t="s">
        <v>227</v>
      </c>
      <c r="H229" s="222">
        <v>426.75</v>
      </c>
      <c r="I229" s="223"/>
      <c r="J229" s="224">
        <f>ROUND(I229*H229,2)</f>
        <v>0</v>
      </c>
      <c r="K229" s="220" t="s">
        <v>133</v>
      </c>
      <c r="L229" s="44"/>
      <c r="M229" s="225" t="s">
        <v>1</v>
      </c>
      <c r="N229" s="226" t="s">
        <v>39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134</v>
      </c>
      <c r="AT229" s="229" t="s">
        <v>129</v>
      </c>
      <c r="AU229" s="229" t="s">
        <v>84</v>
      </c>
      <c r="AY229" s="17" t="s">
        <v>127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82</v>
      </c>
      <c r="BK229" s="230">
        <f>ROUND(I229*H229,2)</f>
        <v>0</v>
      </c>
      <c r="BL229" s="17" t="s">
        <v>134</v>
      </c>
      <c r="BM229" s="229" t="s">
        <v>469</v>
      </c>
    </row>
    <row r="230" s="13" customFormat="1">
      <c r="A230" s="13"/>
      <c r="B230" s="242"/>
      <c r="C230" s="243"/>
      <c r="D230" s="231" t="s">
        <v>265</v>
      </c>
      <c r="E230" s="244" t="s">
        <v>1</v>
      </c>
      <c r="F230" s="245" t="s">
        <v>641</v>
      </c>
      <c r="G230" s="243"/>
      <c r="H230" s="246">
        <v>120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2" t="s">
        <v>265</v>
      </c>
      <c r="AU230" s="252" t="s">
        <v>84</v>
      </c>
      <c r="AV230" s="13" t="s">
        <v>84</v>
      </c>
      <c r="AW230" s="13" t="s">
        <v>30</v>
      </c>
      <c r="AX230" s="13" t="s">
        <v>74</v>
      </c>
      <c r="AY230" s="252" t="s">
        <v>127</v>
      </c>
    </row>
    <row r="231" s="13" customFormat="1">
      <c r="A231" s="13"/>
      <c r="B231" s="242"/>
      <c r="C231" s="243"/>
      <c r="D231" s="231" t="s">
        <v>265</v>
      </c>
      <c r="E231" s="244" t="s">
        <v>1</v>
      </c>
      <c r="F231" s="245" t="s">
        <v>642</v>
      </c>
      <c r="G231" s="243"/>
      <c r="H231" s="246">
        <v>144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2" t="s">
        <v>265</v>
      </c>
      <c r="AU231" s="252" t="s">
        <v>84</v>
      </c>
      <c r="AV231" s="13" t="s">
        <v>84</v>
      </c>
      <c r="AW231" s="13" t="s">
        <v>30</v>
      </c>
      <c r="AX231" s="13" t="s">
        <v>74</v>
      </c>
      <c r="AY231" s="252" t="s">
        <v>127</v>
      </c>
    </row>
    <row r="232" s="13" customFormat="1">
      <c r="A232" s="13"/>
      <c r="B232" s="242"/>
      <c r="C232" s="243"/>
      <c r="D232" s="231" t="s">
        <v>265</v>
      </c>
      <c r="E232" s="244" t="s">
        <v>1</v>
      </c>
      <c r="F232" s="245" t="s">
        <v>643</v>
      </c>
      <c r="G232" s="243"/>
      <c r="H232" s="246">
        <v>162.75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2" t="s">
        <v>265</v>
      </c>
      <c r="AU232" s="252" t="s">
        <v>84</v>
      </c>
      <c r="AV232" s="13" t="s">
        <v>84</v>
      </c>
      <c r="AW232" s="13" t="s">
        <v>30</v>
      </c>
      <c r="AX232" s="13" t="s">
        <v>74</v>
      </c>
      <c r="AY232" s="252" t="s">
        <v>127</v>
      </c>
    </row>
    <row r="233" s="14" customFormat="1">
      <c r="A233" s="14"/>
      <c r="B233" s="253"/>
      <c r="C233" s="254"/>
      <c r="D233" s="231" t="s">
        <v>265</v>
      </c>
      <c r="E233" s="255" t="s">
        <v>1</v>
      </c>
      <c r="F233" s="256" t="s">
        <v>267</v>
      </c>
      <c r="G233" s="254"/>
      <c r="H233" s="257">
        <v>426.75</v>
      </c>
      <c r="I233" s="258"/>
      <c r="J233" s="254"/>
      <c r="K233" s="254"/>
      <c r="L233" s="259"/>
      <c r="M233" s="260"/>
      <c r="N233" s="261"/>
      <c r="O233" s="261"/>
      <c r="P233" s="261"/>
      <c r="Q233" s="261"/>
      <c r="R233" s="261"/>
      <c r="S233" s="261"/>
      <c r="T233" s="26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3" t="s">
        <v>265</v>
      </c>
      <c r="AU233" s="263" t="s">
        <v>84</v>
      </c>
      <c r="AV233" s="14" t="s">
        <v>134</v>
      </c>
      <c r="AW233" s="14" t="s">
        <v>30</v>
      </c>
      <c r="AX233" s="14" t="s">
        <v>82</v>
      </c>
      <c r="AY233" s="263" t="s">
        <v>127</v>
      </c>
    </row>
    <row r="234" s="2" customFormat="1" ht="16.5" customHeight="1">
      <c r="A234" s="38"/>
      <c r="B234" s="39"/>
      <c r="C234" s="264" t="s">
        <v>390</v>
      </c>
      <c r="D234" s="264" t="s">
        <v>363</v>
      </c>
      <c r="E234" s="265" t="s">
        <v>644</v>
      </c>
      <c r="F234" s="266" t="s">
        <v>645</v>
      </c>
      <c r="G234" s="267" t="s">
        <v>485</v>
      </c>
      <c r="H234" s="268">
        <v>36.037999999999997</v>
      </c>
      <c r="I234" s="269"/>
      <c r="J234" s="270">
        <f>ROUND(I234*H234,2)</f>
        <v>0</v>
      </c>
      <c r="K234" s="266" t="s">
        <v>1</v>
      </c>
      <c r="L234" s="271"/>
      <c r="M234" s="272" t="s">
        <v>1</v>
      </c>
      <c r="N234" s="273" t="s">
        <v>39</v>
      </c>
      <c r="O234" s="91"/>
      <c r="P234" s="227">
        <f>O234*H234</f>
        <v>0</v>
      </c>
      <c r="Q234" s="227">
        <v>1</v>
      </c>
      <c r="R234" s="227">
        <f>Q234*H234</f>
        <v>36.037999999999997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168</v>
      </c>
      <c r="AT234" s="229" t="s">
        <v>363</v>
      </c>
      <c r="AU234" s="229" t="s">
        <v>84</v>
      </c>
      <c r="AY234" s="17" t="s">
        <v>127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82</v>
      </c>
      <c r="BK234" s="230">
        <f>ROUND(I234*H234,2)</f>
        <v>0</v>
      </c>
      <c r="BL234" s="17" t="s">
        <v>134</v>
      </c>
      <c r="BM234" s="229" t="s">
        <v>482</v>
      </c>
    </row>
    <row r="235" s="13" customFormat="1">
      <c r="A235" s="13"/>
      <c r="B235" s="242"/>
      <c r="C235" s="243"/>
      <c r="D235" s="231" t="s">
        <v>265</v>
      </c>
      <c r="E235" s="244" t="s">
        <v>1</v>
      </c>
      <c r="F235" s="245" t="s">
        <v>646</v>
      </c>
      <c r="G235" s="243"/>
      <c r="H235" s="246">
        <v>36.037999999999997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2" t="s">
        <v>265</v>
      </c>
      <c r="AU235" s="252" t="s">
        <v>84</v>
      </c>
      <c r="AV235" s="13" t="s">
        <v>84</v>
      </c>
      <c r="AW235" s="13" t="s">
        <v>30</v>
      </c>
      <c r="AX235" s="13" t="s">
        <v>74</v>
      </c>
      <c r="AY235" s="252" t="s">
        <v>127</v>
      </c>
    </row>
    <row r="236" s="14" customFormat="1">
      <c r="A236" s="14"/>
      <c r="B236" s="253"/>
      <c r="C236" s="254"/>
      <c r="D236" s="231" t="s">
        <v>265</v>
      </c>
      <c r="E236" s="255" t="s">
        <v>529</v>
      </c>
      <c r="F236" s="256" t="s">
        <v>267</v>
      </c>
      <c r="G236" s="254"/>
      <c r="H236" s="257">
        <v>36.037999999999997</v>
      </c>
      <c r="I236" s="258"/>
      <c r="J236" s="254"/>
      <c r="K236" s="254"/>
      <c r="L236" s="259"/>
      <c r="M236" s="260"/>
      <c r="N236" s="261"/>
      <c r="O236" s="261"/>
      <c r="P236" s="261"/>
      <c r="Q236" s="261"/>
      <c r="R236" s="261"/>
      <c r="S236" s="261"/>
      <c r="T236" s="26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3" t="s">
        <v>265</v>
      </c>
      <c r="AU236" s="263" t="s">
        <v>84</v>
      </c>
      <c r="AV236" s="14" t="s">
        <v>134</v>
      </c>
      <c r="AW236" s="14" t="s">
        <v>30</v>
      </c>
      <c r="AX236" s="14" t="s">
        <v>82</v>
      </c>
      <c r="AY236" s="263" t="s">
        <v>127</v>
      </c>
    </row>
    <row r="237" s="2" customFormat="1" ht="16.5" customHeight="1">
      <c r="A237" s="38"/>
      <c r="B237" s="39"/>
      <c r="C237" s="218" t="s">
        <v>399</v>
      </c>
      <c r="D237" s="218" t="s">
        <v>129</v>
      </c>
      <c r="E237" s="219" t="s">
        <v>647</v>
      </c>
      <c r="F237" s="220" t="s">
        <v>648</v>
      </c>
      <c r="G237" s="221" t="s">
        <v>148</v>
      </c>
      <c r="H237" s="222">
        <v>1</v>
      </c>
      <c r="I237" s="223"/>
      <c r="J237" s="224">
        <f>ROUND(I237*H237,2)</f>
        <v>0</v>
      </c>
      <c r="K237" s="220" t="s">
        <v>1</v>
      </c>
      <c r="L237" s="44"/>
      <c r="M237" s="225" t="s">
        <v>1</v>
      </c>
      <c r="N237" s="226" t="s">
        <v>39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134</v>
      </c>
      <c r="AT237" s="229" t="s">
        <v>129</v>
      </c>
      <c r="AU237" s="229" t="s">
        <v>84</v>
      </c>
      <c r="AY237" s="17" t="s">
        <v>127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82</v>
      </c>
      <c r="BK237" s="230">
        <f>ROUND(I237*H237,2)</f>
        <v>0</v>
      </c>
      <c r="BL237" s="17" t="s">
        <v>134</v>
      </c>
      <c r="BM237" s="229" t="s">
        <v>649</v>
      </c>
    </row>
    <row r="238" s="2" customFormat="1">
      <c r="A238" s="38"/>
      <c r="B238" s="39"/>
      <c r="C238" s="40"/>
      <c r="D238" s="231" t="s">
        <v>136</v>
      </c>
      <c r="E238" s="40"/>
      <c r="F238" s="232" t="s">
        <v>650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136</v>
      </c>
      <c r="AU238" s="17" t="s">
        <v>84</v>
      </c>
    </row>
    <row r="239" s="2" customFormat="1">
      <c r="A239" s="38"/>
      <c r="B239" s="39"/>
      <c r="C239" s="40"/>
      <c r="D239" s="231" t="s">
        <v>173</v>
      </c>
      <c r="E239" s="40"/>
      <c r="F239" s="236" t="s">
        <v>651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173</v>
      </c>
      <c r="AU239" s="17" t="s">
        <v>84</v>
      </c>
    </row>
    <row r="240" s="12" customFormat="1" ht="22.8" customHeight="1">
      <c r="A240" s="12"/>
      <c r="B240" s="202"/>
      <c r="C240" s="203"/>
      <c r="D240" s="204" t="s">
        <v>73</v>
      </c>
      <c r="E240" s="216" t="s">
        <v>145</v>
      </c>
      <c r="F240" s="216" t="s">
        <v>652</v>
      </c>
      <c r="G240" s="203"/>
      <c r="H240" s="203"/>
      <c r="I240" s="206"/>
      <c r="J240" s="217">
        <f>BK240</f>
        <v>0</v>
      </c>
      <c r="K240" s="203"/>
      <c r="L240" s="208"/>
      <c r="M240" s="209"/>
      <c r="N240" s="210"/>
      <c r="O240" s="210"/>
      <c r="P240" s="211">
        <f>SUM(P241:P270)</f>
        <v>0</v>
      </c>
      <c r="Q240" s="210"/>
      <c r="R240" s="211">
        <f>SUM(R241:R270)</f>
        <v>17.313015879999998</v>
      </c>
      <c r="S240" s="210"/>
      <c r="T240" s="212">
        <f>SUM(T241:T270)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3" t="s">
        <v>82</v>
      </c>
      <c r="AT240" s="214" t="s">
        <v>73</v>
      </c>
      <c r="AU240" s="214" t="s">
        <v>82</v>
      </c>
      <c r="AY240" s="213" t="s">
        <v>127</v>
      </c>
      <c r="BK240" s="215">
        <f>SUM(BK241:BK270)</f>
        <v>0</v>
      </c>
    </row>
    <row r="241" s="2" customFormat="1" ht="21.75" customHeight="1">
      <c r="A241" s="38"/>
      <c r="B241" s="39"/>
      <c r="C241" s="218" t="s">
        <v>410</v>
      </c>
      <c r="D241" s="218" t="s">
        <v>129</v>
      </c>
      <c r="E241" s="219" t="s">
        <v>653</v>
      </c>
      <c r="F241" s="220" t="s">
        <v>654</v>
      </c>
      <c r="G241" s="221" t="s">
        <v>485</v>
      </c>
      <c r="H241" s="222">
        <v>0.044999999999999998</v>
      </c>
      <c r="I241" s="223"/>
      <c r="J241" s="224">
        <f>ROUND(I241*H241,2)</f>
        <v>0</v>
      </c>
      <c r="K241" s="220" t="s">
        <v>1</v>
      </c>
      <c r="L241" s="44"/>
      <c r="M241" s="225" t="s">
        <v>1</v>
      </c>
      <c r="N241" s="226" t="s">
        <v>39</v>
      </c>
      <c r="O241" s="91"/>
      <c r="P241" s="227">
        <f>O241*H241</f>
        <v>0</v>
      </c>
      <c r="Q241" s="227">
        <v>1.0573600000000001</v>
      </c>
      <c r="R241" s="227">
        <f>Q241*H241</f>
        <v>0.047581200000000004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134</v>
      </c>
      <c r="AT241" s="229" t="s">
        <v>129</v>
      </c>
      <c r="AU241" s="229" t="s">
        <v>84</v>
      </c>
      <c r="AY241" s="17" t="s">
        <v>127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82</v>
      </c>
      <c r="BK241" s="230">
        <f>ROUND(I241*H241,2)</f>
        <v>0</v>
      </c>
      <c r="BL241" s="17" t="s">
        <v>134</v>
      </c>
      <c r="BM241" s="229" t="s">
        <v>489</v>
      </c>
    </row>
    <row r="242" s="2" customFormat="1">
      <c r="A242" s="38"/>
      <c r="B242" s="39"/>
      <c r="C242" s="40"/>
      <c r="D242" s="231" t="s">
        <v>173</v>
      </c>
      <c r="E242" s="40"/>
      <c r="F242" s="236" t="s">
        <v>655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173</v>
      </c>
      <c r="AU242" s="17" t="s">
        <v>84</v>
      </c>
    </row>
    <row r="243" s="13" customFormat="1">
      <c r="A243" s="13"/>
      <c r="B243" s="242"/>
      <c r="C243" s="243"/>
      <c r="D243" s="231" t="s">
        <v>265</v>
      </c>
      <c r="E243" s="244" t="s">
        <v>1</v>
      </c>
      <c r="F243" s="245" t="s">
        <v>656</v>
      </c>
      <c r="G243" s="243"/>
      <c r="H243" s="246">
        <v>0.044999999999999998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2" t="s">
        <v>265</v>
      </c>
      <c r="AU243" s="252" t="s">
        <v>84</v>
      </c>
      <c r="AV243" s="13" t="s">
        <v>84</v>
      </c>
      <c r="AW243" s="13" t="s">
        <v>30</v>
      </c>
      <c r="AX243" s="13" t="s">
        <v>74</v>
      </c>
      <c r="AY243" s="252" t="s">
        <v>127</v>
      </c>
    </row>
    <row r="244" s="14" customFormat="1">
      <c r="A244" s="14"/>
      <c r="B244" s="253"/>
      <c r="C244" s="254"/>
      <c r="D244" s="231" t="s">
        <v>265</v>
      </c>
      <c r="E244" s="255" t="s">
        <v>1</v>
      </c>
      <c r="F244" s="256" t="s">
        <v>267</v>
      </c>
      <c r="G244" s="254"/>
      <c r="H244" s="257">
        <v>0.044999999999999998</v>
      </c>
      <c r="I244" s="258"/>
      <c r="J244" s="254"/>
      <c r="K244" s="254"/>
      <c r="L244" s="259"/>
      <c r="M244" s="260"/>
      <c r="N244" s="261"/>
      <c r="O244" s="261"/>
      <c r="P244" s="261"/>
      <c r="Q244" s="261"/>
      <c r="R244" s="261"/>
      <c r="S244" s="261"/>
      <c r="T244" s="26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3" t="s">
        <v>265</v>
      </c>
      <c r="AU244" s="263" t="s">
        <v>84</v>
      </c>
      <c r="AV244" s="14" t="s">
        <v>134</v>
      </c>
      <c r="AW244" s="14" t="s">
        <v>30</v>
      </c>
      <c r="AX244" s="14" t="s">
        <v>82</v>
      </c>
      <c r="AY244" s="263" t="s">
        <v>127</v>
      </c>
    </row>
    <row r="245" s="2" customFormat="1" ht="24.15" customHeight="1">
      <c r="A245" s="38"/>
      <c r="B245" s="39"/>
      <c r="C245" s="218" t="s">
        <v>416</v>
      </c>
      <c r="D245" s="218" t="s">
        <v>129</v>
      </c>
      <c r="E245" s="219" t="s">
        <v>657</v>
      </c>
      <c r="F245" s="220" t="s">
        <v>658</v>
      </c>
      <c r="G245" s="221" t="s">
        <v>485</v>
      </c>
      <c r="H245" s="222">
        <v>9.4960000000000004</v>
      </c>
      <c r="I245" s="223"/>
      <c r="J245" s="224">
        <f>ROUND(I245*H245,2)</f>
        <v>0</v>
      </c>
      <c r="K245" s="220" t="s">
        <v>133</v>
      </c>
      <c r="L245" s="44"/>
      <c r="M245" s="225" t="s">
        <v>1</v>
      </c>
      <c r="N245" s="226" t="s">
        <v>39</v>
      </c>
      <c r="O245" s="91"/>
      <c r="P245" s="227">
        <f>O245*H245</f>
        <v>0</v>
      </c>
      <c r="Q245" s="227">
        <v>1.04922</v>
      </c>
      <c r="R245" s="227">
        <f>Q245*H245</f>
        <v>9.963393120000001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134</v>
      </c>
      <c r="AT245" s="229" t="s">
        <v>129</v>
      </c>
      <c r="AU245" s="229" t="s">
        <v>84</v>
      </c>
      <c r="AY245" s="17" t="s">
        <v>127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82</v>
      </c>
      <c r="BK245" s="230">
        <f>ROUND(I245*H245,2)</f>
        <v>0</v>
      </c>
      <c r="BL245" s="17" t="s">
        <v>134</v>
      </c>
      <c r="BM245" s="229" t="s">
        <v>496</v>
      </c>
    </row>
    <row r="246" s="2" customFormat="1">
      <c r="A246" s="38"/>
      <c r="B246" s="39"/>
      <c r="C246" s="40"/>
      <c r="D246" s="231" t="s">
        <v>173</v>
      </c>
      <c r="E246" s="40"/>
      <c r="F246" s="236" t="s">
        <v>655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173</v>
      </c>
      <c r="AU246" s="17" t="s">
        <v>84</v>
      </c>
    </row>
    <row r="247" s="13" customFormat="1">
      <c r="A247" s="13"/>
      <c r="B247" s="242"/>
      <c r="C247" s="243"/>
      <c r="D247" s="231" t="s">
        <v>265</v>
      </c>
      <c r="E247" s="244" t="s">
        <v>1</v>
      </c>
      <c r="F247" s="245" t="s">
        <v>659</v>
      </c>
      <c r="G247" s="243"/>
      <c r="H247" s="246">
        <v>4.3170000000000002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2" t="s">
        <v>265</v>
      </c>
      <c r="AU247" s="252" t="s">
        <v>84</v>
      </c>
      <c r="AV247" s="13" t="s">
        <v>84</v>
      </c>
      <c r="AW247" s="13" t="s">
        <v>30</v>
      </c>
      <c r="AX247" s="13" t="s">
        <v>74</v>
      </c>
      <c r="AY247" s="252" t="s">
        <v>127</v>
      </c>
    </row>
    <row r="248" s="13" customFormat="1">
      <c r="A248" s="13"/>
      <c r="B248" s="242"/>
      <c r="C248" s="243"/>
      <c r="D248" s="231" t="s">
        <v>265</v>
      </c>
      <c r="E248" s="244" t="s">
        <v>1</v>
      </c>
      <c r="F248" s="245" t="s">
        <v>660</v>
      </c>
      <c r="G248" s="243"/>
      <c r="H248" s="246">
        <v>5.1790000000000003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2" t="s">
        <v>265</v>
      </c>
      <c r="AU248" s="252" t="s">
        <v>84</v>
      </c>
      <c r="AV248" s="13" t="s">
        <v>84</v>
      </c>
      <c r="AW248" s="13" t="s">
        <v>30</v>
      </c>
      <c r="AX248" s="13" t="s">
        <v>74</v>
      </c>
      <c r="AY248" s="252" t="s">
        <v>127</v>
      </c>
    </row>
    <row r="249" s="14" customFormat="1">
      <c r="A249" s="14"/>
      <c r="B249" s="253"/>
      <c r="C249" s="254"/>
      <c r="D249" s="231" t="s">
        <v>265</v>
      </c>
      <c r="E249" s="255" t="s">
        <v>1</v>
      </c>
      <c r="F249" s="256" t="s">
        <v>267</v>
      </c>
      <c r="G249" s="254"/>
      <c r="H249" s="257">
        <v>9.4960000000000004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3" t="s">
        <v>265</v>
      </c>
      <c r="AU249" s="263" t="s">
        <v>84</v>
      </c>
      <c r="AV249" s="14" t="s">
        <v>134</v>
      </c>
      <c r="AW249" s="14" t="s">
        <v>30</v>
      </c>
      <c r="AX249" s="14" t="s">
        <v>82</v>
      </c>
      <c r="AY249" s="263" t="s">
        <v>127</v>
      </c>
    </row>
    <row r="250" s="2" customFormat="1" ht="24.15" customHeight="1">
      <c r="A250" s="38"/>
      <c r="B250" s="39"/>
      <c r="C250" s="218" t="s">
        <v>425</v>
      </c>
      <c r="D250" s="218" t="s">
        <v>129</v>
      </c>
      <c r="E250" s="219" t="s">
        <v>661</v>
      </c>
      <c r="F250" s="220" t="s">
        <v>662</v>
      </c>
      <c r="G250" s="221" t="s">
        <v>485</v>
      </c>
      <c r="H250" s="222">
        <v>1.8040000000000001</v>
      </c>
      <c r="I250" s="223"/>
      <c r="J250" s="224">
        <f>ROUND(I250*H250,2)</f>
        <v>0</v>
      </c>
      <c r="K250" s="220" t="s">
        <v>1</v>
      </c>
      <c r="L250" s="44"/>
      <c r="M250" s="225" t="s">
        <v>1</v>
      </c>
      <c r="N250" s="226" t="s">
        <v>39</v>
      </c>
      <c r="O250" s="91"/>
      <c r="P250" s="227">
        <f>O250*H250</f>
        <v>0</v>
      </c>
      <c r="Q250" s="227">
        <v>1.05569</v>
      </c>
      <c r="R250" s="227">
        <f>Q250*H250</f>
        <v>1.90446476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134</v>
      </c>
      <c r="AT250" s="229" t="s">
        <v>129</v>
      </c>
      <c r="AU250" s="229" t="s">
        <v>84</v>
      </c>
      <c r="AY250" s="17" t="s">
        <v>127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82</v>
      </c>
      <c r="BK250" s="230">
        <f>ROUND(I250*H250,2)</f>
        <v>0</v>
      </c>
      <c r="BL250" s="17" t="s">
        <v>134</v>
      </c>
      <c r="BM250" s="229" t="s">
        <v>504</v>
      </c>
    </row>
    <row r="251" s="2" customFormat="1">
      <c r="A251" s="38"/>
      <c r="B251" s="39"/>
      <c r="C251" s="40"/>
      <c r="D251" s="231" t="s">
        <v>173</v>
      </c>
      <c r="E251" s="40"/>
      <c r="F251" s="236" t="s">
        <v>655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173</v>
      </c>
      <c r="AU251" s="17" t="s">
        <v>84</v>
      </c>
    </row>
    <row r="252" s="13" customFormat="1">
      <c r="A252" s="13"/>
      <c r="B252" s="242"/>
      <c r="C252" s="243"/>
      <c r="D252" s="231" t="s">
        <v>265</v>
      </c>
      <c r="E252" s="244" t="s">
        <v>1</v>
      </c>
      <c r="F252" s="245" t="s">
        <v>663</v>
      </c>
      <c r="G252" s="243"/>
      <c r="H252" s="246">
        <v>0.85899999999999999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2" t="s">
        <v>265</v>
      </c>
      <c r="AU252" s="252" t="s">
        <v>84</v>
      </c>
      <c r="AV252" s="13" t="s">
        <v>84</v>
      </c>
      <c r="AW252" s="13" t="s">
        <v>30</v>
      </c>
      <c r="AX252" s="13" t="s">
        <v>74</v>
      </c>
      <c r="AY252" s="252" t="s">
        <v>127</v>
      </c>
    </row>
    <row r="253" s="13" customFormat="1">
      <c r="A253" s="13"/>
      <c r="B253" s="242"/>
      <c r="C253" s="243"/>
      <c r="D253" s="231" t="s">
        <v>265</v>
      </c>
      <c r="E253" s="244" t="s">
        <v>1</v>
      </c>
      <c r="F253" s="245" t="s">
        <v>664</v>
      </c>
      <c r="G253" s="243"/>
      <c r="H253" s="246">
        <v>0.94499999999999995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2" t="s">
        <v>265</v>
      </c>
      <c r="AU253" s="252" t="s">
        <v>84</v>
      </c>
      <c r="AV253" s="13" t="s">
        <v>84</v>
      </c>
      <c r="AW253" s="13" t="s">
        <v>30</v>
      </c>
      <c r="AX253" s="13" t="s">
        <v>74</v>
      </c>
      <c r="AY253" s="252" t="s">
        <v>127</v>
      </c>
    </row>
    <row r="254" s="14" customFormat="1">
      <c r="A254" s="14"/>
      <c r="B254" s="253"/>
      <c r="C254" s="254"/>
      <c r="D254" s="231" t="s">
        <v>265</v>
      </c>
      <c r="E254" s="255" t="s">
        <v>1</v>
      </c>
      <c r="F254" s="256" t="s">
        <v>267</v>
      </c>
      <c r="G254" s="254"/>
      <c r="H254" s="257">
        <v>1.8040000000000001</v>
      </c>
      <c r="I254" s="258"/>
      <c r="J254" s="254"/>
      <c r="K254" s="254"/>
      <c r="L254" s="259"/>
      <c r="M254" s="260"/>
      <c r="N254" s="261"/>
      <c r="O254" s="261"/>
      <c r="P254" s="261"/>
      <c r="Q254" s="261"/>
      <c r="R254" s="261"/>
      <c r="S254" s="261"/>
      <c r="T254" s="26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3" t="s">
        <v>265</v>
      </c>
      <c r="AU254" s="263" t="s">
        <v>84</v>
      </c>
      <c r="AV254" s="14" t="s">
        <v>134</v>
      </c>
      <c r="AW254" s="14" t="s">
        <v>30</v>
      </c>
      <c r="AX254" s="14" t="s">
        <v>82</v>
      </c>
      <c r="AY254" s="263" t="s">
        <v>127</v>
      </c>
    </row>
    <row r="255" s="2" customFormat="1" ht="16.5" customHeight="1">
      <c r="A255" s="38"/>
      <c r="B255" s="39"/>
      <c r="C255" s="218" t="s">
        <v>431</v>
      </c>
      <c r="D255" s="218" t="s">
        <v>129</v>
      </c>
      <c r="E255" s="219" t="s">
        <v>665</v>
      </c>
      <c r="F255" s="220" t="s">
        <v>666</v>
      </c>
      <c r="G255" s="221" t="s">
        <v>227</v>
      </c>
      <c r="H255" s="222">
        <v>214.12000000000001</v>
      </c>
      <c r="I255" s="223"/>
      <c r="J255" s="224">
        <f>ROUND(I255*H255,2)</f>
        <v>0</v>
      </c>
      <c r="K255" s="220" t="s">
        <v>133</v>
      </c>
      <c r="L255" s="44"/>
      <c r="M255" s="225" t="s">
        <v>1</v>
      </c>
      <c r="N255" s="226" t="s">
        <v>39</v>
      </c>
      <c r="O255" s="91"/>
      <c r="P255" s="227">
        <f>O255*H255</f>
        <v>0</v>
      </c>
      <c r="Q255" s="227">
        <v>0.025190000000000001</v>
      </c>
      <c r="R255" s="227">
        <f>Q255*H255</f>
        <v>5.3936828000000006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134</v>
      </c>
      <c r="AT255" s="229" t="s">
        <v>129</v>
      </c>
      <c r="AU255" s="229" t="s">
        <v>84</v>
      </c>
      <c r="AY255" s="17" t="s">
        <v>127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82</v>
      </c>
      <c r="BK255" s="230">
        <f>ROUND(I255*H255,2)</f>
        <v>0</v>
      </c>
      <c r="BL255" s="17" t="s">
        <v>134</v>
      </c>
      <c r="BM255" s="229" t="s">
        <v>509</v>
      </c>
    </row>
    <row r="256" s="2" customFormat="1">
      <c r="A256" s="38"/>
      <c r="B256" s="39"/>
      <c r="C256" s="40"/>
      <c r="D256" s="231" t="s">
        <v>173</v>
      </c>
      <c r="E256" s="40"/>
      <c r="F256" s="236" t="s">
        <v>667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173</v>
      </c>
      <c r="AU256" s="17" t="s">
        <v>84</v>
      </c>
    </row>
    <row r="257" s="13" customFormat="1">
      <c r="A257" s="13"/>
      <c r="B257" s="242"/>
      <c r="C257" s="243"/>
      <c r="D257" s="231" t="s">
        <v>265</v>
      </c>
      <c r="E257" s="244" t="s">
        <v>1</v>
      </c>
      <c r="F257" s="245" t="s">
        <v>668</v>
      </c>
      <c r="G257" s="243"/>
      <c r="H257" s="246">
        <v>214.12000000000001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2" t="s">
        <v>265</v>
      </c>
      <c r="AU257" s="252" t="s">
        <v>84</v>
      </c>
      <c r="AV257" s="13" t="s">
        <v>84</v>
      </c>
      <c r="AW257" s="13" t="s">
        <v>30</v>
      </c>
      <c r="AX257" s="13" t="s">
        <v>74</v>
      </c>
      <c r="AY257" s="252" t="s">
        <v>127</v>
      </c>
    </row>
    <row r="258" s="14" customFormat="1">
      <c r="A258" s="14"/>
      <c r="B258" s="253"/>
      <c r="C258" s="254"/>
      <c r="D258" s="231" t="s">
        <v>265</v>
      </c>
      <c r="E258" s="255" t="s">
        <v>1</v>
      </c>
      <c r="F258" s="256" t="s">
        <v>267</v>
      </c>
      <c r="G258" s="254"/>
      <c r="H258" s="257">
        <v>214.12000000000001</v>
      </c>
      <c r="I258" s="258"/>
      <c r="J258" s="254"/>
      <c r="K258" s="254"/>
      <c r="L258" s="259"/>
      <c r="M258" s="260"/>
      <c r="N258" s="261"/>
      <c r="O258" s="261"/>
      <c r="P258" s="261"/>
      <c r="Q258" s="261"/>
      <c r="R258" s="261"/>
      <c r="S258" s="261"/>
      <c r="T258" s="26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3" t="s">
        <v>265</v>
      </c>
      <c r="AU258" s="263" t="s">
        <v>84</v>
      </c>
      <c r="AV258" s="14" t="s">
        <v>134</v>
      </c>
      <c r="AW258" s="14" t="s">
        <v>30</v>
      </c>
      <c r="AX258" s="14" t="s">
        <v>82</v>
      </c>
      <c r="AY258" s="263" t="s">
        <v>127</v>
      </c>
    </row>
    <row r="259" s="2" customFormat="1" ht="16.5" customHeight="1">
      <c r="A259" s="38"/>
      <c r="B259" s="39"/>
      <c r="C259" s="218" t="s">
        <v>437</v>
      </c>
      <c r="D259" s="218" t="s">
        <v>129</v>
      </c>
      <c r="E259" s="219" t="s">
        <v>669</v>
      </c>
      <c r="F259" s="220" t="s">
        <v>670</v>
      </c>
      <c r="G259" s="221" t="s">
        <v>227</v>
      </c>
      <c r="H259" s="222">
        <v>214.12000000000001</v>
      </c>
      <c r="I259" s="223"/>
      <c r="J259" s="224">
        <f>ROUND(I259*H259,2)</f>
        <v>0</v>
      </c>
      <c r="K259" s="220" t="s">
        <v>133</v>
      </c>
      <c r="L259" s="44"/>
      <c r="M259" s="225" t="s">
        <v>1</v>
      </c>
      <c r="N259" s="226" t="s">
        <v>39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134</v>
      </c>
      <c r="AT259" s="229" t="s">
        <v>129</v>
      </c>
      <c r="AU259" s="229" t="s">
        <v>84</v>
      </c>
      <c r="AY259" s="17" t="s">
        <v>127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82</v>
      </c>
      <c r="BK259" s="230">
        <f>ROUND(I259*H259,2)</f>
        <v>0</v>
      </c>
      <c r="BL259" s="17" t="s">
        <v>134</v>
      </c>
      <c r="BM259" s="229" t="s">
        <v>671</v>
      </c>
    </row>
    <row r="260" s="2" customFormat="1">
      <c r="A260" s="38"/>
      <c r="B260" s="39"/>
      <c r="C260" s="40"/>
      <c r="D260" s="231" t="s">
        <v>173</v>
      </c>
      <c r="E260" s="40"/>
      <c r="F260" s="236" t="s">
        <v>667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173</v>
      </c>
      <c r="AU260" s="17" t="s">
        <v>84</v>
      </c>
    </row>
    <row r="261" s="13" customFormat="1">
      <c r="A261" s="13"/>
      <c r="B261" s="242"/>
      <c r="C261" s="243"/>
      <c r="D261" s="231" t="s">
        <v>265</v>
      </c>
      <c r="E261" s="244" t="s">
        <v>1</v>
      </c>
      <c r="F261" s="245" t="s">
        <v>668</v>
      </c>
      <c r="G261" s="243"/>
      <c r="H261" s="246">
        <v>214.12000000000001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2" t="s">
        <v>265</v>
      </c>
      <c r="AU261" s="252" t="s">
        <v>84</v>
      </c>
      <c r="AV261" s="13" t="s">
        <v>84</v>
      </c>
      <c r="AW261" s="13" t="s">
        <v>30</v>
      </c>
      <c r="AX261" s="13" t="s">
        <v>74</v>
      </c>
      <c r="AY261" s="252" t="s">
        <v>127</v>
      </c>
    </row>
    <row r="262" s="14" customFormat="1">
      <c r="A262" s="14"/>
      <c r="B262" s="253"/>
      <c r="C262" s="254"/>
      <c r="D262" s="231" t="s">
        <v>265</v>
      </c>
      <c r="E262" s="255" t="s">
        <v>1</v>
      </c>
      <c r="F262" s="256" t="s">
        <v>267</v>
      </c>
      <c r="G262" s="254"/>
      <c r="H262" s="257">
        <v>214.12000000000001</v>
      </c>
      <c r="I262" s="258"/>
      <c r="J262" s="254"/>
      <c r="K262" s="254"/>
      <c r="L262" s="259"/>
      <c r="M262" s="260"/>
      <c r="N262" s="261"/>
      <c r="O262" s="261"/>
      <c r="P262" s="261"/>
      <c r="Q262" s="261"/>
      <c r="R262" s="261"/>
      <c r="S262" s="261"/>
      <c r="T262" s="26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3" t="s">
        <v>265</v>
      </c>
      <c r="AU262" s="263" t="s">
        <v>84</v>
      </c>
      <c r="AV262" s="14" t="s">
        <v>134</v>
      </c>
      <c r="AW262" s="14" t="s">
        <v>30</v>
      </c>
      <c r="AX262" s="14" t="s">
        <v>82</v>
      </c>
      <c r="AY262" s="263" t="s">
        <v>127</v>
      </c>
    </row>
    <row r="263" s="2" customFormat="1" ht="24.15" customHeight="1">
      <c r="A263" s="38"/>
      <c r="B263" s="39"/>
      <c r="C263" s="218" t="s">
        <v>444</v>
      </c>
      <c r="D263" s="218" t="s">
        <v>129</v>
      </c>
      <c r="E263" s="219" t="s">
        <v>672</v>
      </c>
      <c r="F263" s="220" t="s">
        <v>673</v>
      </c>
      <c r="G263" s="221" t="s">
        <v>674</v>
      </c>
      <c r="H263" s="222">
        <v>11</v>
      </c>
      <c r="I263" s="223"/>
      <c r="J263" s="224">
        <f>ROUND(I263*H263,2)</f>
        <v>0</v>
      </c>
      <c r="K263" s="220" t="s">
        <v>1</v>
      </c>
      <c r="L263" s="44"/>
      <c r="M263" s="225" t="s">
        <v>1</v>
      </c>
      <c r="N263" s="226" t="s">
        <v>39</v>
      </c>
      <c r="O263" s="91"/>
      <c r="P263" s="227">
        <f>O263*H263</f>
        <v>0</v>
      </c>
      <c r="Q263" s="227">
        <v>6.0000000000000002E-05</v>
      </c>
      <c r="R263" s="227">
        <f>Q263*H263</f>
        <v>0.00066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134</v>
      </c>
      <c r="AT263" s="229" t="s">
        <v>129</v>
      </c>
      <c r="AU263" s="229" t="s">
        <v>84</v>
      </c>
      <c r="AY263" s="17" t="s">
        <v>127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82</v>
      </c>
      <c r="BK263" s="230">
        <f>ROUND(I263*H263,2)</f>
        <v>0</v>
      </c>
      <c r="BL263" s="17" t="s">
        <v>134</v>
      </c>
      <c r="BM263" s="229" t="s">
        <v>675</v>
      </c>
    </row>
    <row r="264" s="2" customFormat="1">
      <c r="A264" s="38"/>
      <c r="B264" s="39"/>
      <c r="C264" s="40"/>
      <c r="D264" s="231" t="s">
        <v>173</v>
      </c>
      <c r="E264" s="40"/>
      <c r="F264" s="236" t="s">
        <v>676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173</v>
      </c>
      <c r="AU264" s="17" t="s">
        <v>84</v>
      </c>
    </row>
    <row r="265" s="13" customFormat="1">
      <c r="A265" s="13"/>
      <c r="B265" s="242"/>
      <c r="C265" s="243"/>
      <c r="D265" s="231" t="s">
        <v>265</v>
      </c>
      <c r="E265" s="244" t="s">
        <v>1</v>
      </c>
      <c r="F265" s="245" t="s">
        <v>677</v>
      </c>
      <c r="G265" s="243"/>
      <c r="H265" s="246">
        <v>11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2" t="s">
        <v>265</v>
      </c>
      <c r="AU265" s="252" t="s">
        <v>84</v>
      </c>
      <c r="AV265" s="13" t="s">
        <v>84</v>
      </c>
      <c r="AW265" s="13" t="s">
        <v>30</v>
      </c>
      <c r="AX265" s="13" t="s">
        <v>74</v>
      </c>
      <c r="AY265" s="252" t="s">
        <v>127</v>
      </c>
    </row>
    <row r="266" s="14" customFormat="1">
      <c r="A266" s="14"/>
      <c r="B266" s="253"/>
      <c r="C266" s="254"/>
      <c r="D266" s="231" t="s">
        <v>265</v>
      </c>
      <c r="E266" s="255" t="s">
        <v>1</v>
      </c>
      <c r="F266" s="256" t="s">
        <v>267</v>
      </c>
      <c r="G266" s="254"/>
      <c r="H266" s="257">
        <v>11</v>
      </c>
      <c r="I266" s="258"/>
      <c r="J266" s="254"/>
      <c r="K266" s="254"/>
      <c r="L266" s="259"/>
      <c r="M266" s="260"/>
      <c r="N266" s="261"/>
      <c r="O266" s="261"/>
      <c r="P266" s="261"/>
      <c r="Q266" s="261"/>
      <c r="R266" s="261"/>
      <c r="S266" s="261"/>
      <c r="T266" s="26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3" t="s">
        <v>265</v>
      </c>
      <c r="AU266" s="263" t="s">
        <v>84</v>
      </c>
      <c r="AV266" s="14" t="s">
        <v>134</v>
      </c>
      <c r="AW266" s="14" t="s">
        <v>30</v>
      </c>
      <c r="AX266" s="14" t="s">
        <v>82</v>
      </c>
      <c r="AY266" s="263" t="s">
        <v>127</v>
      </c>
    </row>
    <row r="267" s="2" customFormat="1" ht="16.5" customHeight="1">
      <c r="A267" s="38"/>
      <c r="B267" s="39"/>
      <c r="C267" s="264" t="s">
        <v>450</v>
      </c>
      <c r="D267" s="264" t="s">
        <v>363</v>
      </c>
      <c r="E267" s="265" t="s">
        <v>678</v>
      </c>
      <c r="F267" s="266" t="s">
        <v>679</v>
      </c>
      <c r="G267" s="267" t="s">
        <v>680</v>
      </c>
      <c r="H267" s="268">
        <v>32.340000000000003</v>
      </c>
      <c r="I267" s="269"/>
      <c r="J267" s="270">
        <f>ROUND(I267*H267,2)</f>
        <v>0</v>
      </c>
      <c r="K267" s="266" t="s">
        <v>1</v>
      </c>
      <c r="L267" s="271"/>
      <c r="M267" s="272" t="s">
        <v>1</v>
      </c>
      <c r="N267" s="273" t="s">
        <v>39</v>
      </c>
      <c r="O267" s="91"/>
      <c r="P267" s="227">
        <f>O267*H267</f>
        <v>0</v>
      </c>
      <c r="Q267" s="227">
        <v>0.00010000000000000001</v>
      </c>
      <c r="R267" s="227">
        <f>Q267*H267</f>
        <v>0.0032340000000000003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168</v>
      </c>
      <c r="AT267" s="229" t="s">
        <v>363</v>
      </c>
      <c r="AU267" s="229" t="s">
        <v>84</v>
      </c>
      <c r="AY267" s="17" t="s">
        <v>127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82</v>
      </c>
      <c r="BK267" s="230">
        <f>ROUND(I267*H267,2)</f>
        <v>0</v>
      </c>
      <c r="BL267" s="17" t="s">
        <v>134</v>
      </c>
      <c r="BM267" s="229" t="s">
        <v>681</v>
      </c>
    </row>
    <row r="268" s="13" customFormat="1">
      <c r="A268" s="13"/>
      <c r="B268" s="242"/>
      <c r="C268" s="243"/>
      <c r="D268" s="231" t="s">
        <v>265</v>
      </c>
      <c r="E268" s="244" t="s">
        <v>1</v>
      </c>
      <c r="F268" s="245" t="s">
        <v>682</v>
      </c>
      <c r="G268" s="243"/>
      <c r="H268" s="246">
        <v>30.800000000000001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2" t="s">
        <v>265</v>
      </c>
      <c r="AU268" s="252" t="s">
        <v>84</v>
      </c>
      <c r="AV268" s="13" t="s">
        <v>84</v>
      </c>
      <c r="AW268" s="13" t="s">
        <v>30</v>
      </c>
      <c r="AX268" s="13" t="s">
        <v>74</v>
      </c>
      <c r="AY268" s="252" t="s">
        <v>127</v>
      </c>
    </row>
    <row r="269" s="13" customFormat="1">
      <c r="A269" s="13"/>
      <c r="B269" s="242"/>
      <c r="C269" s="243"/>
      <c r="D269" s="231" t="s">
        <v>265</v>
      </c>
      <c r="E269" s="244" t="s">
        <v>1</v>
      </c>
      <c r="F269" s="245" t="s">
        <v>683</v>
      </c>
      <c r="G269" s="243"/>
      <c r="H269" s="246">
        <v>1.54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2" t="s">
        <v>265</v>
      </c>
      <c r="AU269" s="252" t="s">
        <v>84</v>
      </c>
      <c r="AV269" s="13" t="s">
        <v>84</v>
      </c>
      <c r="AW269" s="13" t="s">
        <v>30</v>
      </c>
      <c r="AX269" s="13" t="s">
        <v>74</v>
      </c>
      <c r="AY269" s="252" t="s">
        <v>127</v>
      </c>
    </row>
    <row r="270" s="14" customFormat="1">
      <c r="A270" s="14"/>
      <c r="B270" s="253"/>
      <c r="C270" s="254"/>
      <c r="D270" s="231" t="s">
        <v>265</v>
      </c>
      <c r="E270" s="255" t="s">
        <v>1</v>
      </c>
      <c r="F270" s="256" t="s">
        <v>267</v>
      </c>
      <c r="G270" s="254"/>
      <c r="H270" s="257">
        <v>32.340000000000003</v>
      </c>
      <c r="I270" s="258"/>
      <c r="J270" s="254"/>
      <c r="K270" s="254"/>
      <c r="L270" s="259"/>
      <c r="M270" s="260"/>
      <c r="N270" s="261"/>
      <c r="O270" s="261"/>
      <c r="P270" s="261"/>
      <c r="Q270" s="261"/>
      <c r="R270" s="261"/>
      <c r="S270" s="261"/>
      <c r="T270" s="26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3" t="s">
        <v>265</v>
      </c>
      <c r="AU270" s="263" t="s">
        <v>84</v>
      </c>
      <c r="AV270" s="14" t="s">
        <v>134</v>
      </c>
      <c r="AW270" s="14" t="s">
        <v>30</v>
      </c>
      <c r="AX270" s="14" t="s">
        <v>82</v>
      </c>
      <c r="AY270" s="263" t="s">
        <v>127</v>
      </c>
    </row>
    <row r="271" s="12" customFormat="1" ht="22.8" customHeight="1">
      <c r="A271" s="12"/>
      <c r="B271" s="202"/>
      <c r="C271" s="203"/>
      <c r="D271" s="204" t="s">
        <v>73</v>
      </c>
      <c r="E271" s="216" t="s">
        <v>684</v>
      </c>
      <c r="F271" s="216" t="s">
        <v>685</v>
      </c>
      <c r="G271" s="203"/>
      <c r="H271" s="203"/>
      <c r="I271" s="206"/>
      <c r="J271" s="217">
        <f>BK271</f>
        <v>0</v>
      </c>
      <c r="K271" s="203"/>
      <c r="L271" s="208"/>
      <c r="M271" s="209"/>
      <c r="N271" s="210"/>
      <c r="O271" s="210"/>
      <c r="P271" s="211">
        <f>SUM(P272:P278)</f>
        <v>0</v>
      </c>
      <c r="Q271" s="210"/>
      <c r="R271" s="211">
        <f>SUM(R272:R278)</f>
        <v>0.10220699999999999</v>
      </c>
      <c r="S271" s="210"/>
      <c r="T271" s="212">
        <f>SUM(T272:T278)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3" t="s">
        <v>82</v>
      </c>
      <c r="AT271" s="214" t="s">
        <v>73</v>
      </c>
      <c r="AU271" s="214" t="s">
        <v>82</v>
      </c>
      <c r="AY271" s="213" t="s">
        <v>127</v>
      </c>
      <c r="BK271" s="215">
        <f>SUM(BK272:BK278)</f>
        <v>0</v>
      </c>
    </row>
    <row r="272" s="2" customFormat="1" ht="24.15" customHeight="1">
      <c r="A272" s="38"/>
      <c r="B272" s="39"/>
      <c r="C272" s="218" t="s">
        <v>457</v>
      </c>
      <c r="D272" s="218" t="s">
        <v>129</v>
      </c>
      <c r="E272" s="219" t="s">
        <v>686</v>
      </c>
      <c r="F272" s="220" t="s">
        <v>687</v>
      </c>
      <c r="G272" s="221" t="s">
        <v>148</v>
      </c>
      <c r="H272" s="222">
        <v>1</v>
      </c>
      <c r="I272" s="223"/>
      <c r="J272" s="224">
        <f>ROUND(I272*H272,2)</f>
        <v>0</v>
      </c>
      <c r="K272" s="220" t="s">
        <v>1</v>
      </c>
      <c r="L272" s="44"/>
      <c r="M272" s="225" t="s">
        <v>1</v>
      </c>
      <c r="N272" s="226" t="s">
        <v>39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134</v>
      </c>
      <c r="AT272" s="229" t="s">
        <v>129</v>
      </c>
      <c r="AU272" s="229" t="s">
        <v>84</v>
      </c>
      <c r="AY272" s="17" t="s">
        <v>127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82</v>
      </c>
      <c r="BK272" s="230">
        <f>ROUND(I272*H272,2)</f>
        <v>0</v>
      </c>
      <c r="BL272" s="17" t="s">
        <v>134</v>
      </c>
      <c r="BM272" s="229" t="s">
        <v>688</v>
      </c>
    </row>
    <row r="273" s="2" customFormat="1">
      <c r="A273" s="38"/>
      <c r="B273" s="39"/>
      <c r="C273" s="40"/>
      <c r="D273" s="231" t="s">
        <v>136</v>
      </c>
      <c r="E273" s="40"/>
      <c r="F273" s="232" t="s">
        <v>687</v>
      </c>
      <c r="G273" s="40"/>
      <c r="H273" s="40"/>
      <c r="I273" s="233"/>
      <c r="J273" s="40"/>
      <c r="K273" s="40"/>
      <c r="L273" s="44"/>
      <c r="M273" s="234"/>
      <c r="N273" s="23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136</v>
      </c>
      <c r="AU273" s="17" t="s">
        <v>84</v>
      </c>
    </row>
    <row r="274" s="2" customFormat="1">
      <c r="A274" s="38"/>
      <c r="B274" s="39"/>
      <c r="C274" s="40"/>
      <c r="D274" s="231" t="s">
        <v>173</v>
      </c>
      <c r="E274" s="40"/>
      <c r="F274" s="236" t="s">
        <v>689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173</v>
      </c>
      <c r="AU274" s="17" t="s">
        <v>84</v>
      </c>
    </row>
    <row r="275" s="2" customFormat="1" ht="16.5" customHeight="1">
      <c r="A275" s="38"/>
      <c r="B275" s="39"/>
      <c r="C275" s="218" t="s">
        <v>464</v>
      </c>
      <c r="D275" s="218" t="s">
        <v>129</v>
      </c>
      <c r="E275" s="219" t="s">
        <v>690</v>
      </c>
      <c r="F275" s="220" t="s">
        <v>691</v>
      </c>
      <c r="G275" s="221" t="s">
        <v>674</v>
      </c>
      <c r="H275" s="222">
        <v>97.340000000000003</v>
      </c>
      <c r="I275" s="223"/>
      <c r="J275" s="224">
        <f>ROUND(I275*H275,2)</f>
        <v>0</v>
      </c>
      <c r="K275" s="220" t="s">
        <v>1</v>
      </c>
      <c r="L275" s="44"/>
      <c r="M275" s="225" t="s">
        <v>1</v>
      </c>
      <c r="N275" s="226" t="s">
        <v>39</v>
      </c>
      <c r="O275" s="91"/>
      <c r="P275" s="227">
        <f>O275*H275</f>
        <v>0</v>
      </c>
      <c r="Q275" s="227">
        <v>0.0010499999999999999</v>
      </c>
      <c r="R275" s="227">
        <f>Q275*H275</f>
        <v>0.10220699999999999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134</v>
      </c>
      <c r="AT275" s="229" t="s">
        <v>129</v>
      </c>
      <c r="AU275" s="229" t="s">
        <v>84</v>
      </c>
      <c r="AY275" s="17" t="s">
        <v>127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82</v>
      </c>
      <c r="BK275" s="230">
        <f>ROUND(I275*H275,2)</f>
        <v>0</v>
      </c>
      <c r="BL275" s="17" t="s">
        <v>134</v>
      </c>
      <c r="BM275" s="229" t="s">
        <v>692</v>
      </c>
    </row>
    <row r="276" s="13" customFormat="1">
      <c r="A276" s="13"/>
      <c r="B276" s="242"/>
      <c r="C276" s="243"/>
      <c r="D276" s="231" t="s">
        <v>265</v>
      </c>
      <c r="E276" s="244" t="s">
        <v>1</v>
      </c>
      <c r="F276" s="245" t="s">
        <v>693</v>
      </c>
      <c r="G276" s="243"/>
      <c r="H276" s="246">
        <v>47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2" t="s">
        <v>265</v>
      </c>
      <c r="AU276" s="252" t="s">
        <v>84</v>
      </c>
      <c r="AV276" s="13" t="s">
        <v>84</v>
      </c>
      <c r="AW276" s="13" t="s">
        <v>30</v>
      </c>
      <c r="AX276" s="13" t="s">
        <v>74</v>
      </c>
      <c r="AY276" s="252" t="s">
        <v>127</v>
      </c>
    </row>
    <row r="277" s="13" customFormat="1">
      <c r="A277" s="13"/>
      <c r="B277" s="242"/>
      <c r="C277" s="243"/>
      <c r="D277" s="231" t="s">
        <v>265</v>
      </c>
      <c r="E277" s="244" t="s">
        <v>1</v>
      </c>
      <c r="F277" s="245" t="s">
        <v>694</v>
      </c>
      <c r="G277" s="243"/>
      <c r="H277" s="246">
        <v>50.340000000000003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2" t="s">
        <v>265</v>
      </c>
      <c r="AU277" s="252" t="s">
        <v>84</v>
      </c>
      <c r="AV277" s="13" t="s">
        <v>84</v>
      </c>
      <c r="AW277" s="13" t="s">
        <v>30</v>
      </c>
      <c r="AX277" s="13" t="s">
        <v>74</v>
      </c>
      <c r="AY277" s="252" t="s">
        <v>127</v>
      </c>
    </row>
    <row r="278" s="14" customFormat="1">
      <c r="A278" s="14"/>
      <c r="B278" s="253"/>
      <c r="C278" s="254"/>
      <c r="D278" s="231" t="s">
        <v>265</v>
      </c>
      <c r="E278" s="255" t="s">
        <v>1</v>
      </c>
      <c r="F278" s="256" t="s">
        <v>267</v>
      </c>
      <c r="G278" s="254"/>
      <c r="H278" s="257">
        <v>97.340000000000003</v>
      </c>
      <c r="I278" s="258"/>
      <c r="J278" s="254"/>
      <c r="K278" s="254"/>
      <c r="L278" s="259"/>
      <c r="M278" s="260"/>
      <c r="N278" s="261"/>
      <c r="O278" s="261"/>
      <c r="P278" s="261"/>
      <c r="Q278" s="261"/>
      <c r="R278" s="261"/>
      <c r="S278" s="261"/>
      <c r="T278" s="26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3" t="s">
        <v>265</v>
      </c>
      <c r="AU278" s="263" t="s">
        <v>84</v>
      </c>
      <c r="AV278" s="14" t="s">
        <v>134</v>
      </c>
      <c r="AW278" s="14" t="s">
        <v>30</v>
      </c>
      <c r="AX278" s="14" t="s">
        <v>82</v>
      </c>
      <c r="AY278" s="263" t="s">
        <v>127</v>
      </c>
    </row>
    <row r="279" s="12" customFormat="1" ht="22.8" customHeight="1">
      <c r="A279" s="12"/>
      <c r="B279" s="202"/>
      <c r="C279" s="203"/>
      <c r="D279" s="204" t="s">
        <v>73</v>
      </c>
      <c r="E279" s="216" t="s">
        <v>695</v>
      </c>
      <c r="F279" s="216" t="s">
        <v>696</v>
      </c>
      <c r="G279" s="203"/>
      <c r="H279" s="203"/>
      <c r="I279" s="206"/>
      <c r="J279" s="217">
        <f>BK279</f>
        <v>0</v>
      </c>
      <c r="K279" s="203"/>
      <c r="L279" s="208"/>
      <c r="M279" s="209"/>
      <c r="N279" s="210"/>
      <c r="O279" s="210"/>
      <c r="P279" s="211">
        <f>SUM(P280:P283)</f>
        <v>0</v>
      </c>
      <c r="Q279" s="210"/>
      <c r="R279" s="211">
        <f>SUM(R280:R283)</f>
        <v>0.079000000000000001</v>
      </c>
      <c r="S279" s="210"/>
      <c r="T279" s="212">
        <f>SUM(T280:T283)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3" t="s">
        <v>82</v>
      </c>
      <c r="AT279" s="214" t="s">
        <v>73</v>
      </c>
      <c r="AU279" s="214" t="s">
        <v>82</v>
      </c>
      <c r="AY279" s="213" t="s">
        <v>127</v>
      </c>
      <c r="BK279" s="215">
        <f>SUM(BK280:BK283)</f>
        <v>0</v>
      </c>
    </row>
    <row r="280" s="2" customFormat="1" ht="16.5" customHeight="1">
      <c r="A280" s="38"/>
      <c r="B280" s="39"/>
      <c r="C280" s="218" t="s">
        <v>469</v>
      </c>
      <c r="D280" s="218" t="s">
        <v>129</v>
      </c>
      <c r="E280" s="219" t="s">
        <v>697</v>
      </c>
      <c r="F280" s="220" t="s">
        <v>698</v>
      </c>
      <c r="G280" s="221" t="s">
        <v>227</v>
      </c>
      <c r="H280" s="222">
        <v>50</v>
      </c>
      <c r="I280" s="223"/>
      <c r="J280" s="224">
        <f>ROUND(I280*H280,2)</f>
        <v>0</v>
      </c>
      <c r="K280" s="220" t="s">
        <v>1</v>
      </c>
      <c r="L280" s="44"/>
      <c r="M280" s="225" t="s">
        <v>1</v>
      </c>
      <c r="N280" s="226" t="s">
        <v>39</v>
      </c>
      <c r="O280" s="91"/>
      <c r="P280" s="227">
        <f>O280*H280</f>
        <v>0</v>
      </c>
      <c r="Q280" s="227">
        <v>0.00158</v>
      </c>
      <c r="R280" s="227">
        <f>Q280*H280</f>
        <v>0.079000000000000001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134</v>
      </c>
      <c r="AT280" s="229" t="s">
        <v>129</v>
      </c>
      <c r="AU280" s="229" t="s">
        <v>84</v>
      </c>
      <c r="AY280" s="17" t="s">
        <v>127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82</v>
      </c>
      <c r="BK280" s="230">
        <f>ROUND(I280*H280,2)</f>
        <v>0</v>
      </c>
      <c r="BL280" s="17" t="s">
        <v>134</v>
      </c>
      <c r="BM280" s="229" t="s">
        <v>699</v>
      </c>
    </row>
    <row r="281" s="13" customFormat="1">
      <c r="A281" s="13"/>
      <c r="B281" s="242"/>
      <c r="C281" s="243"/>
      <c r="D281" s="231" t="s">
        <v>265</v>
      </c>
      <c r="E281" s="244" t="s">
        <v>1</v>
      </c>
      <c r="F281" s="245" t="s">
        <v>700</v>
      </c>
      <c r="G281" s="243"/>
      <c r="H281" s="246">
        <v>24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2" t="s">
        <v>265</v>
      </c>
      <c r="AU281" s="252" t="s">
        <v>84</v>
      </c>
      <c r="AV281" s="13" t="s">
        <v>84</v>
      </c>
      <c r="AW281" s="13" t="s">
        <v>30</v>
      </c>
      <c r="AX281" s="13" t="s">
        <v>74</v>
      </c>
      <c r="AY281" s="252" t="s">
        <v>127</v>
      </c>
    </row>
    <row r="282" s="13" customFormat="1">
      <c r="A282" s="13"/>
      <c r="B282" s="242"/>
      <c r="C282" s="243"/>
      <c r="D282" s="231" t="s">
        <v>265</v>
      </c>
      <c r="E282" s="244" t="s">
        <v>1</v>
      </c>
      <c r="F282" s="245" t="s">
        <v>701</v>
      </c>
      <c r="G282" s="243"/>
      <c r="H282" s="246">
        <v>26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2" t="s">
        <v>265</v>
      </c>
      <c r="AU282" s="252" t="s">
        <v>84</v>
      </c>
      <c r="AV282" s="13" t="s">
        <v>84</v>
      </c>
      <c r="AW282" s="13" t="s">
        <v>30</v>
      </c>
      <c r="AX282" s="13" t="s">
        <v>74</v>
      </c>
      <c r="AY282" s="252" t="s">
        <v>127</v>
      </c>
    </row>
    <row r="283" s="14" customFormat="1">
      <c r="A283" s="14"/>
      <c r="B283" s="253"/>
      <c r="C283" s="254"/>
      <c r="D283" s="231" t="s">
        <v>265</v>
      </c>
      <c r="E283" s="255" t="s">
        <v>1</v>
      </c>
      <c r="F283" s="256" t="s">
        <v>267</v>
      </c>
      <c r="G283" s="254"/>
      <c r="H283" s="257">
        <v>50</v>
      </c>
      <c r="I283" s="258"/>
      <c r="J283" s="254"/>
      <c r="K283" s="254"/>
      <c r="L283" s="259"/>
      <c r="M283" s="260"/>
      <c r="N283" s="261"/>
      <c r="O283" s="261"/>
      <c r="P283" s="261"/>
      <c r="Q283" s="261"/>
      <c r="R283" s="261"/>
      <c r="S283" s="261"/>
      <c r="T283" s="26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3" t="s">
        <v>265</v>
      </c>
      <c r="AU283" s="263" t="s">
        <v>84</v>
      </c>
      <c r="AV283" s="14" t="s">
        <v>134</v>
      </c>
      <c r="AW283" s="14" t="s">
        <v>30</v>
      </c>
      <c r="AX283" s="14" t="s">
        <v>82</v>
      </c>
      <c r="AY283" s="263" t="s">
        <v>127</v>
      </c>
    </row>
    <row r="284" s="12" customFormat="1" ht="22.8" customHeight="1">
      <c r="A284" s="12"/>
      <c r="B284" s="202"/>
      <c r="C284" s="203"/>
      <c r="D284" s="204" t="s">
        <v>73</v>
      </c>
      <c r="E284" s="216" t="s">
        <v>702</v>
      </c>
      <c r="F284" s="216" t="s">
        <v>703</v>
      </c>
      <c r="G284" s="203"/>
      <c r="H284" s="203"/>
      <c r="I284" s="206"/>
      <c r="J284" s="217">
        <f>BK284</f>
        <v>0</v>
      </c>
      <c r="K284" s="203"/>
      <c r="L284" s="208"/>
      <c r="M284" s="209"/>
      <c r="N284" s="210"/>
      <c r="O284" s="210"/>
      <c r="P284" s="211">
        <f>SUM(P285:P290)</f>
        <v>0</v>
      </c>
      <c r="Q284" s="210"/>
      <c r="R284" s="211">
        <f>SUM(R285:R290)</f>
        <v>0</v>
      </c>
      <c r="S284" s="210"/>
      <c r="T284" s="212">
        <f>SUM(T285:T290)</f>
        <v>128.54400000000001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3" t="s">
        <v>82</v>
      </c>
      <c r="AT284" s="214" t="s">
        <v>73</v>
      </c>
      <c r="AU284" s="214" t="s">
        <v>82</v>
      </c>
      <c r="AY284" s="213" t="s">
        <v>127</v>
      </c>
      <c r="BK284" s="215">
        <f>SUM(BK285:BK290)</f>
        <v>0</v>
      </c>
    </row>
    <row r="285" s="2" customFormat="1" ht="16.5" customHeight="1">
      <c r="A285" s="38"/>
      <c r="B285" s="39"/>
      <c r="C285" s="218" t="s">
        <v>475</v>
      </c>
      <c r="D285" s="218" t="s">
        <v>129</v>
      </c>
      <c r="E285" s="219" t="s">
        <v>704</v>
      </c>
      <c r="F285" s="220" t="s">
        <v>705</v>
      </c>
      <c r="G285" s="221" t="s">
        <v>251</v>
      </c>
      <c r="H285" s="222">
        <v>53.560000000000002</v>
      </c>
      <c r="I285" s="223"/>
      <c r="J285" s="224">
        <f>ROUND(I285*H285,2)</f>
        <v>0</v>
      </c>
      <c r="K285" s="220" t="s">
        <v>133</v>
      </c>
      <c r="L285" s="44"/>
      <c r="M285" s="225" t="s">
        <v>1</v>
      </c>
      <c r="N285" s="226" t="s">
        <v>39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2.3999999999999999</v>
      </c>
      <c r="T285" s="228">
        <f>S285*H285</f>
        <v>128.54400000000001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134</v>
      </c>
      <c r="AT285" s="229" t="s">
        <v>129</v>
      </c>
      <c r="AU285" s="229" t="s">
        <v>84</v>
      </c>
      <c r="AY285" s="17" t="s">
        <v>127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82</v>
      </c>
      <c r="BK285" s="230">
        <f>ROUND(I285*H285,2)</f>
        <v>0</v>
      </c>
      <c r="BL285" s="17" t="s">
        <v>134</v>
      </c>
      <c r="BM285" s="229" t="s">
        <v>706</v>
      </c>
    </row>
    <row r="286" s="2" customFormat="1">
      <c r="A286" s="38"/>
      <c r="B286" s="39"/>
      <c r="C286" s="40"/>
      <c r="D286" s="231" t="s">
        <v>173</v>
      </c>
      <c r="E286" s="40"/>
      <c r="F286" s="236" t="s">
        <v>707</v>
      </c>
      <c r="G286" s="40"/>
      <c r="H286" s="40"/>
      <c r="I286" s="233"/>
      <c r="J286" s="40"/>
      <c r="K286" s="40"/>
      <c r="L286" s="44"/>
      <c r="M286" s="234"/>
      <c r="N286" s="235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173</v>
      </c>
      <c r="AU286" s="17" t="s">
        <v>84</v>
      </c>
    </row>
    <row r="287" s="13" customFormat="1">
      <c r="A287" s="13"/>
      <c r="B287" s="242"/>
      <c r="C287" s="243"/>
      <c r="D287" s="231" t="s">
        <v>265</v>
      </c>
      <c r="E287" s="244" t="s">
        <v>1</v>
      </c>
      <c r="F287" s="245" t="s">
        <v>708</v>
      </c>
      <c r="G287" s="243"/>
      <c r="H287" s="246">
        <v>18</v>
      </c>
      <c r="I287" s="247"/>
      <c r="J287" s="243"/>
      <c r="K287" s="243"/>
      <c r="L287" s="248"/>
      <c r="M287" s="249"/>
      <c r="N287" s="250"/>
      <c r="O287" s="250"/>
      <c r="P287" s="250"/>
      <c r="Q287" s="250"/>
      <c r="R287" s="250"/>
      <c r="S287" s="250"/>
      <c r="T287" s="25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2" t="s">
        <v>265</v>
      </c>
      <c r="AU287" s="252" t="s">
        <v>84</v>
      </c>
      <c r="AV287" s="13" t="s">
        <v>84</v>
      </c>
      <c r="AW287" s="13" t="s">
        <v>30</v>
      </c>
      <c r="AX287" s="13" t="s">
        <v>74</v>
      </c>
      <c r="AY287" s="252" t="s">
        <v>127</v>
      </c>
    </row>
    <row r="288" s="13" customFormat="1">
      <c r="A288" s="13"/>
      <c r="B288" s="242"/>
      <c r="C288" s="243"/>
      <c r="D288" s="231" t="s">
        <v>265</v>
      </c>
      <c r="E288" s="244" t="s">
        <v>1</v>
      </c>
      <c r="F288" s="245" t="s">
        <v>709</v>
      </c>
      <c r="G288" s="243"/>
      <c r="H288" s="246">
        <v>23.199999999999999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2" t="s">
        <v>265</v>
      </c>
      <c r="AU288" s="252" t="s">
        <v>84</v>
      </c>
      <c r="AV288" s="13" t="s">
        <v>84</v>
      </c>
      <c r="AW288" s="13" t="s">
        <v>30</v>
      </c>
      <c r="AX288" s="13" t="s">
        <v>74</v>
      </c>
      <c r="AY288" s="252" t="s">
        <v>127</v>
      </c>
    </row>
    <row r="289" s="13" customFormat="1">
      <c r="A289" s="13"/>
      <c r="B289" s="242"/>
      <c r="C289" s="243"/>
      <c r="D289" s="231" t="s">
        <v>265</v>
      </c>
      <c r="E289" s="244" t="s">
        <v>1</v>
      </c>
      <c r="F289" s="245" t="s">
        <v>710</v>
      </c>
      <c r="G289" s="243"/>
      <c r="H289" s="246">
        <v>12.359999999999999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2" t="s">
        <v>265</v>
      </c>
      <c r="AU289" s="252" t="s">
        <v>84</v>
      </c>
      <c r="AV289" s="13" t="s">
        <v>84</v>
      </c>
      <c r="AW289" s="13" t="s">
        <v>30</v>
      </c>
      <c r="AX289" s="13" t="s">
        <v>74</v>
      </c>
      <c r="AY289" s="252" t="s">
        <v>127</v>
      </c>
    </row>
    <row r="290" s="14" customFormat="1">
      <c r="A290" s="14"/>
      <c r="B290" s="253"/>
      <c r="C290" s="254"/>
      <c r="D290" s="231" t="s">
        <v>265</v>
      </c>
      <c r="E290" s="255" t="s">
        <v>532</v>
      </c>
      <c r="F290" s="256" t="s">
        <v>267</v>
      </c>
      <c r="G290" s="254"/>
      <c r="H290" s="257">
        <v>53.560000000000002</v>
      </c>
      <c r="I290" s="258"/>
      <c r="J290" s="254"/>
      <c r="K290" s="254"/>
      <c r="L290" s="259"/>
      <c r="M290" s="260"/>
      <c r="N290" s="261"/>
      <c r="O290" s="261"/>
      <c r="P290" s="261"/>
      <c r="Q290" s="261"/>
      <c r="R290" s="261"/>
      <c r="S290" s="261"/>
      <c r="T290" s="26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3" t="s">
        <v>265</v>
      </c>
      <c r="AU290" s="263" t="s">
        <v>84</v>
      </c>
      <c r="AV290" s="14" t="s">
        <v>134</v>
      </c>
      <c r="AW290" s="14" t="s">
        <v>30</v>
      </c>
      <c r="AX290" s="14" t="s">
        <v>82</v>
      </c>
      <c r="AY290" s="263" t="s">
        <v>127</v>
      </c>
    </row>
    <row r="291" s="12" customFormat="1" ht="22.8" customHeight="1">
      <c r="A291" s="12"/>
      <c r="B291" s="202"/>
      <c r="C291" s="203"/>
      <c r="D291" s="204" t="s">
        <v>73</v>
      </c>
      <c r="E291" s="216" t="s">
        <v>711</v>
      </c>
      <c r="F291" s="216" t="s">
        <v>712</v>
      </c>
      <c r="G291" s="203"/>
      <c r="H291" s="203"/>
      <c r="I291" s="206"/>
      <c r="J291" s="217">
        <f>BK291</f>
        <v>0</v>
      </c>
      <c r="K291" s="203"/>
      <c r="L291" s="208"/>
      <c r="M291" s="209"/>
      <c r="N291" s="210"/>
      <c r="O291" s="210"/>
      <c r="P291" s="211">
        <v>0</v>
      </c>
      <c r="Q291" s="210"/>
      <c r="R291" s="211">
        <v>0</v>
      </c>
      <c r="S291" s="210"/>
      <c r="T291" s="212"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3" t="s">
        <v>82</v>
      </c>
      <c r="AT291" s="214" t="s">
        <v>73</v>
      </c>
      <c r="AU291" s="214" t="s">
        <v>82</v>
      </c>
      <c r="AY291" s="213" t="s">
        <v>127</v>
      </c>
      <c r="BK291" s="215">
        <v>0</v>
      </c>
    </row>
    <row r="292" s="12" customFormat="1" ht="22.8" customHeight="1">
      <c r="A292" s="12"/>
      <c r="B292" s="202"/>
      <c r="C292" s="203"/>
      <c r="D292" s="204" t="s">
        <v>73</v>
      </c>
      <c r="E292" s="216" t="s">
        <v>502</v>
      </c>
      <c r="F292" s="216" t="s">
        <v>503</v>
      </c>
      <c r="G292" s="203"/>
      <c r="H292" s="203"/>
      <c r="I292" s="206"/>
      <c r="J292" s="217">
        <f>BK292</f>
        <v>0</v>
      </c>
      <c r="K292" s="203"/>
      <c r="L292" s="208"/>
      <c r="M292" s="209"/>
      <c r="N292" s="210"/>
      <c r="O292" s="210"/>
      <c r="P292" s="211">
        <f>SUM(P293:P294)</f>
        <v>0</v>
      </c>
      <c r="Q292" s="210"/>
      <c r="R292" s="211">
        <f>SUM(R293:R294)</f>
        <v>0</v>
      </c>
      <c r="S292" s="210"/>
      <c r="T292" s="212">
        <f>SUM(T293:T294)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3" t="s">
        <v>82</v>
      </c>
      <c r="AT292" s="214" t="s">
        <v>73</v>
      </c>
      <c r="AU292" s="214" t="s">
        <v>82</v>
      </c>
      <c r="AY292" s="213" t="s">
        <v>127</v>
      </c>
      <c r="BK292" s="215">
        <f>SUM(BK293:BK294)</f>
        <v>0</v>
      </c>
    </row>
    <row r="293" s="2" customFormat="1" ht="16.5" customHeight="1">
      <c r="A293" s="38"/>
      <c r="B293" s="39"/>
      <c r="C293" s="218" t="s">
        <v>482</v>
      </c>
      <c r="D293" s="218" t="s">
        <v>129</v>
      </c>
      <c r="E293" s="219" t="s">
        <v>505</v>
      </c>
      <c r="F293" s="220" t="s">
        <v>506</v>
      </c>
      <c r="G293" s="221" t="s">
        <v>485</v>
      </c>
      <c r="H293" s="222">
        <v>1294.5640000000001</v>
      </c>
      <c r="I293" s="223"/>
      <c r="J293" s="224">
        <f>ROUND(I293*H293,2)</f>
        <v>0</v>
      </c>
      <c r="K293" s="220" t="s">
        <v>133</v>
      </c>
      <c r="L293" s="44"/>
      <c r="M293" s="225" t="s">
        <v>1</v>
      </c>
      <c r="N293" s="226" t="s">
        <v>39</v>
      </c>
      <c r="O293" s="91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134</v>
      </c>
      <c r="AT293" s="229" t="s">
        <v>129</v>
      </c>
      <c r="AU293" s="229" t="s">
        <v>84</v>
      </c>
      <c r="AY293" s="17" t="s">
        <v>127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82</v>
      </c>
      <c r="BK293" s="230">
        <f>ROUND(I293*H293,2)</f>
        <v>0</v>
      </c>
      <c r="BL293" s="17" t="s">
        <v>134</v>
      </c>
      <c r="BM293" s="229" t="s">
        <v>713</v>
      </c>
    </row>
    <row r="294" s="2" customFormat="1">
      <c r="A294" s="38"/>
      <c r="B294" s="39"/>
      <c r="C294" s="40"/>
      <c r="D294" s="231" t="s">
        <v>136</v>
      </c>
      <c r="E294" s="40"/>
      <c r="F294" s="232" t="s">
        <v>508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136</v>
      </c>
      <c r="AU294" s="17" t="s">
        <v>84</v>
      </c>
    </row>
    <row r="295" s="12" customFormat="1" ht="25.92" customHeight="1">
      <c r="A295" s="12"/>
      <c r="B295" s="202"/>
      <c r="C295" s="203"/>
      <c r="D295" s="204" t="s">
        <v>73</v>
      </c>
      <c r="E295" s="205" t="s">
        <v>714</v>
      </c>
      <c r="F295" s="205" t="s">
        <v>714</v>
      </c>
      <c r="G295" s="203"/>
      <c r="H295" s="203"/>
      <c r="I295" s="206"/>
      <c r="J295" s="207">
        <f>BK295</f>
        <v>0</v>
      </c>
      <c r="K295" s="203"/>
      <c r="L295" s="208"/>
      <c r="M295" s="209"/>
      <c r="N295" s="210"/>
      <c r="O295" s="210"/>
      <c r="P295" s="211">
        <f>P296</f>
        <v>0</v>
      </c>
      <c r="Q295" s="210"/>
      <c r="R295" s="211">
        <f>R296</f>
        <v>0.87196799999999997</v>
      </c>
      <c r="S295" s="210"/>
      <c r="T295" s="212">
        <f>T296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3" t="s">
        <v>84</v>
      </c>
      <c r="AT295" s="214" t="s">
        <v>73</v>
      </c>
      <c r="AU295" s="214" t="s">
        <v>74</v>
      </c>
      <c r="AY295" s="213" t="s">
        <v>127</v>
      </c>
      <c r="BK295" s="215">
        <f>BK296</f>
        <v>0</v>
      </c>
    </row>
    <row r="296" s="12" customFormat="1" ht="22.8" customHeight="1">
      <c r="A296" s="12"/>
      <c r="B296" s="202"/>
      <c r="C296" s="203"/>
      <c r="D296" s="204" t="s">
        <v>73</v>
      </c>
      <c r="E296" s="216" t="s">
        <v>715</v>
      </c>
      <c r="F296" s="216" t="s">
        <v>716</v>
      </c>
      <c r="G296" s="203"/>
      <c r="H296" s="203"/>
      <c r="I296" s="206"/>
      <c r="J296" s="217">
        <f>BK296</f>
        <v>0</v>
      </c>
      <c r="K296" s="203"/>
      <c r="L296" s="208"/>
      <c r="M296" s="209"/>
      <c r="N296" s="210"/>
      <c r="O296" s="210"/>
      <c r="P296" s="211">
        <f>SUM(P297:P316)</f>
        <v>0</v>
      </c>
      <c r="Q296" s="210"/>
      <c r="R296" s="211">
        <f>SUM(R297:R316)</f>
        <v>0.87196799999999997</v>
      </c>
      <c r="S296" s="210"/>
      <c r="T296" s="212">
        <f>SUM(T297:T316)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3" t="s">
        <v>84</v>
      </c>
      <c r="AT296" s="214" t="s">
        <v>73</v>
      </c>
      <c r="AU296" s="214" t="s">
        <v>82</v>
      </c>
      <c r="AY296" s="213" t="s">
        <v>127</v>
      </c>
      <c r="BK296" s="215">
        <f>SUM(BK297:BK316)</f>
        <v>0</v>
      </c>
    </row>
    <row r="297" s="2" customFormat="1" ht="24.15" customHeight="1">
      <c r="A297" s="38"/>
      <c r="B297" s="39"/>
      <c r="C297" s="218" t="s">
        <v>489</v>
      </c>
      <c r="D297" s="218" t="s">
        <v>129</v>
      </c>
      <c r="E297" s="219" t="s">
        <v>717</v>
      </c>
      <c r="F297" s="220" t="s">
        <v>718</v>
      </c>
      <c r="G297" s="221" t="s">
        <v>227</v>
      </c>
      <c r="H297" s="222">
        <v>175.80000000000001</v>
      </c>
      <c r="I297" s="223"/>
      <c r="J297" s="224">
        <f>ROUND(I297*H297,2)</f>
        <v>0</v>
      </c>
      <c r="K297" s="220" t="s">
        <v>133</v>
      </c>
      <c r="L297" s="44"/>
      <c r="M297" s="225" t="s">
        <v>1</v>
      </c>
      <c r="N297" s="226" t="s">
        <v>39</v>
      </c>
      <c r="O297" s="91"/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134</v>
      </c>
      <c r="AT297" s="229" t="s">
        <v>129</v>
      </c>
      <c r="AU297" s="229" t="s">
        <v>84</v>
      </c>
      <c r="AY297" s="17" t="s">
        <v>127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82</v>
      </c>
      <c r="BK297" s="230">
        <f>ROUND(I297*H297,2)</f>
        <v>0</v>
      </c>
      <c r="BL297" s="17" t="s">
        <v>134</v>
      </c>
      <c r="BM297" s="229" t="s">
        <v>719</v>
      </c>
    </row>
    <row r="298" s="15" customFormat="1">
      <c r="A298" s="15"/>
      <c r="B298" s="274"/>
      <c r="C298" s="275"/>
      <c r="D298" s="231" t="s">
        <v>265</v>
      </c>
      <c r="E298" s="276" t="s">
        <v>1</v>
      </c>
      <c r="F298" s="277" t="s">
        <v>720</v>
      </c>
      <c r="G298" s="275"/>
      <c r="H298" s="276" t="s">
        <v>1</v>
      </c>
      <c r="I298" s="278"/>
      <c r="J298" s="275"/>
      <c r="K298" s="275"/>
      <c r="L298" s="279"/>
      <c r="M298" s="280"/>
      <c r="N298" s="281"/>
      <c r="O298" s="281"/>
      <c r="P298" s="281"/>
      <c r="Q298" s="281"/>
      <c r="R298" s="281"/>
      <c r="S298" s="281"/>
      <c r="T298" s="282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83" t="s">
        <v>265</v>
      </c>
      <c r="AU298" s="283" t="s">
        <v>84</v>
      </c>
      <c r="AV298" s="15" t="s">
        <v>82</v>
      </c>
      <c r="AW298" s="15" t="s">
        <v>30</v>
      </c>
      <c r="AX298" s="15" t="s">
        <v>74</v>
      </c>
      <c r="AY298" s="283" t="s">
        <v>127</v>
      </c>
    </row>
    <row r="299" s="13" customFormat="1">
      <c r="A299" s="13"/>
      <c r="B299" s="242"/>
      <c r="C299" s="243"/>
      <c r="D299" s="231" t="s">
        <v>265</v>
      </c>
      <c r="E299" s="244" t="s">
        <v>1</v>
      </c>
      <c r="F299" s="245" t="s">
        <v>721</v>
      </c>
      <c r="G299" s="243"/>
      <c r="H299" s="246">
        <v>40</v>
      </c>
      <c r="I299" s="247"/>
      <c r="J299" s="243"/>
      <c r="K299" s="243"/>
      <c r="L299" s="248"/>
      <c r="M299" s="249"/>
      <c r="N299" s="250"/>
      <c r="O299" s="250"/>
      <c r="P299" s="250"/>
      <c r="Q299" s="250"/>
      <c r="R299" s="250"/>
      <c r="S299" s="250"/>
      <c r="T299" s="25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2" t="s">
        <v>265</v>
      </c>
      <c r="AU299" s="252" t="s">
        <v>84</v>
      </c>
      <c r="AV299" s="13" t="s">
        <v>84</v>
      </c>
      <c r="AW299" s="13" t="s">
        <v>30</v>
      </c>
      <c r="AX299" s="13" t="s">
        <v>74</v>
      </c>
      <c r="AY299" s="252" t="s">
        <v>127</v>
      </c>
    </row>
    <row r="300" s="13" customFormat="1">
      <c r="A300" s="13"/>
      <c r="B300" s="242"/>
      <c r="C300" s="243"/>
      <c r="D300" s="231" t="s">
        <v>265</v>
      </c>
      <c r="E300" s="244" t="s">
        <v>1</v>
      </c>
      <c r="F300" s="245" t="s">
        <v>722</v>
      </c>
      <c r="G300" s="243"/>
      <c r="H300" s="246">
        <v>47.899999999999999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2" t="s">
        <v>265</v>
      </c>
      <c r="AU300" s="252" t="s">
        <v>84</v>
      </c>
      <c r="AV300" s="13" t="s">
        <v>84</v>
      </c>
      <c r="AW300" s="13" t="s">
        <v>30</v>
      </c>
      <c r="AX300" s="13" t="s">
        <v>74</v>
      </c>
      <c r="AY300" s="252" t="s">
        <v>127</v>
      </c>
    </row>
    <row r="301" s="13" customFormat="1">
      <c r="A301" s="13"/>
      <c r="B301" s="242"/>
      <c r="C301" s="243"/>
      <c r="D301" s="231" t="s">
        <v>265</v>
      </c>
      <c r="E301" s="244" t="s">
        <v>1</v>
      </c>
      <c r="F301" s="245" t="s">
        <v>723</v>
      </c>
      <c r="G301" s="243"/>
      <c r="H301" s="246">
        <v>87.900000000000006</v>
      </c>
      <c r="I301" s="247"/>
      <c r="J301" s="243"/>
      <c r="K301" s="243"/>
      <c r="L301" s="248"/>
      <c r="M301" s="249"/>
      <c r="N301" s="250"/>
      <c r="O301" s="250"/>
      <c r="P301" s="250"/>
      <c r="Q301" s="250"/>
      <c r="R301" s="250"/>
      <c r="S301" s="250"/>
      <c r="T301" s="25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2" t="s">
        <v>265</v>
      </c>
      <c r="AU301" s="252" t="s">
        <v>84</v>
      </c>
      <c r="AV301" s="13" t="s">
        <v>84</v>
      </c>
      <c r="AW301" s="13" t="s">
        <v>30</v>
      </c>
      <c r="AX301" s="13" t="s">
        <v>74</v>
      </c>
      <c r="AY301" s="252" t="s">
        <v>127</v>
      </c>
    </row>
    <row r="302" s="14" customFormat="1">
      <c r="A302" s="14"/>
      <c r="B302" s="253"/>
      <c r="C302" s="254"/>
      <c r="D302" s="231" t="s">
        <v>265</v>
      </c>
      <c r="E302" s="255" t="s">
        <v>526</v>
      </c>
      <c r="F302" s="256" t="s">
        <v>267</v>
      </c>
      <c r="G302" s="254"/>
      <c r="H302" s="257">
        <v>175.80000000000001</v>
      </c>
      <c r="I302" s="258"/>
      <c r="J302" s="254"/>
      <c r="K302" s="254"/>
      <c r="L302" s="259"/>
      <c r="M302" s="260"/>
      <c r="N302" s="261"/>
      <c r="O302" s="261"/>
      <c r="P302" s="261"/>
      <c r="Q302" s="261"/>
      <c r="R302" s="261"/>
      <c r="S302" s="261"/>
      <c r="T302" s="26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3" t="s">
        <v>265</v>
      </c>
      <c r="AU302" s="263" t="s">
        <v>84</v>
      </c>
      <c r="AV302" s="14" t="s">
        <v>134</v>
      </c>
      <c r="AW302" s="14" t="s">
        <v>30</v>
      </c>
      <c r="AX302" s="14" t="s">
        <v>82</v>
      </c>
      <c r="AY302" s="263" t="s">
        <v>127</v>
      </c>
    </row>
    <row r="303" s="2" customFormat="1" ht="16.5" customHeight="1">
      <c r="A303" s="38"/>
      <c r="B303" s="39"/>
      <c r="C303" s="218" t="s">
        <v>496</v>
      </c>
      <c r="D303" s="218" t="s">
        <v>129</v>
      </c>
      <c r="E303" s="219" t="s">
        <v>724</v>
      </c>
      <c r="F303" s="220" t="s">
        <v>725</v>
      </c>
      <c r="G303" s="221" t="s">
        <v>227</v>
      </c>
      <c r="H303" s="222">
        <v>87.900000000000006</v>
      </c>
      <c r="I303" s="223"/>
      <c r="J303" s="224">
        <f>ROUND(I303*H303,2)</f>
        <v>0</v>
      </c>
      <c r="K303" s="220" t="s">
        <v>1</v>
      </c>
      <c r="L303" s="44"/>
      <c r="M303" s="225" t="s">
        <v>1</v>
      </c>
      <c r="N303" s="226" t="s">
        <v>39</v>
      </c>
      <c r="O303" s="91"/>
      <c r="P303" s="227">
        <f>O303*H303</f>
        <v>0</v>
      </c>
      <c r="Q303" s="227">
        <v>3.0000000000000001E-05</v>
      </c>
      <c r="R303" s="227">
        <f>Q303*H303</f>
        <v>0.002637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134</v>
      </c>
      <c r="AT303" s="229" t="s">
        <v>129</v>
      </c>
      <c r="AU303" s="229" t="s">
        <v>84</v>
      </c>
      <c r="AY303" s="17" t="s">
        <v>127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82</v>
      </c>
      <c r="BK303" s="230">
        <f>ROUND(I303*H303,2)</f>
        <v>0</v>
      </c>
      <c r="BL303" s="17" t="s">
        <v>134</v>
      </c>
      <c r="BM303" s="229" t="s">
        <v>726</v>
      </c>
    </row>
    <row r="304" s="15" customFormat="1">
      <c r="A304" s="15"/>
      <c r="B304" s="274"/>
      <c r="C304" s="275"/>
      <c r="D304" s="231" t="s">
        <v>265</v>
      </c>
      <c r="E304" s="276" t="s">
        <v>1</v>
      </c>
      <c r="F304" s="277" t="s">
        <v>720</v>
      </c>
      <c r="G304" s="275"/>
      <c r="H304" s="276" t="s">
        <v>1</v>
      </c>
      <c r="I304" s="278"/>
      <c r="J304" s="275"/>
      <c r="K304" s="275"/>
      <c r="L304" s="279"/>
      <c r="M304" s="280"/>
      <c r="N304" s="281"/>
      <c r="O304" s="281"/>
      <c r="P304" s="281"/>
      <c r="Q304" s="281"/>
      <c r="R304" s="281"/>
      <c r="S304" s="281"/>
      <c r="T304" s="282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83" t="s">
        <v>265</v>
      </c>
      <c r="AU304" s="283" t="s">
        <v>84</v>
      </c>
      <c r="AV304" s="15" t="s">
        <v>82</v>
      </c>
      <c r="AW304" s="15" t="s">
        <v>30</v>
      </c>
      <c r="AX304" s="15" t="s">
        <v>74</v>
      </c>
      <c r="AY304" s="283" t="s">
        <v>127</v>
      </c>
    </row>
    <row r="305" s="13" customFormat="1">
      <c r="A305" s="13"/>
      <c r="B305" s="242"/>
      <c r="C305" s="243"/>
      <c r="D305" s="231" t="s">
        <v>265</v>
      </c>
      <c r="E305" s="244" t="s">
        <v>1</v>
      </c>
      <c r="F305" s="245" t="s">
        <v>721</v>
      </c>
      <c r="G305" s="243"/>
      <c r="H305" s="246">
        <v>40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2" t="s">
        <v>265</v>
      </c>
      <c r="AU305" s="252" t="s">
        <v>84</v>
      </c>
      <c r="AV305" s="13" t="s">
        <v>84</v>
      </c>
      <c r="AW305" s="13" t="s">
        <v>30</v>
      </c>
      <c r="AX305" s="13" t="s">
        <v>74</v>
      </c>
      <c r="AY305" s="252" t="s">
        <v>127</v>
      </c>
    </row>
    <row r="306" s="13" customFormat="1">
      <c r="A306" s="13"/>
      <c r="B306" s="242"/>
      <c r="C306" s="243"/>
      <c r="D306" s="231" t="s">
        <v>265</v>
      </c>
      <c r="E306" s="244" t="s">
        <v>1</v>
      </c>
      <c r="F306" s="245" t="s">
        <v>722</v>
      </c>
      <c r="G306" s="243"/>
      <c r="H306" s="246">
        <v>47.899999999999999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2" t="s">
        <v>265</v>
      </c>
      <c r="AU306" s="252" t="s">
        <v>84</v>
      </c>
      <c r="AV306" s="13" t="s">
        <v>84</v>
      </c>
      <c r="AW306" s="13" t="s">
        <v>30</v>
      </c>
      <c r="AX306" s="13" t="s">
        <v>74</v>
      </c>
      <c r="AY306" s="252" t="s">
        <v>127</v>
      </c>
    </row>
    <row r="307" s="14" customFormat="1">
      <c r="A307" s="14"/>
      <c r="B307" s="253"/>
      <c r="C307" s="254"/>
      <c r="D307" s="231" t="s">
        <v>265</v>
      </c>
      <c r="E307" s="255" t="s">
        <v>1</v>
      </c>
      <c r="F307" s="256" t="s">
        <v>267</v>
      </c>
      <c r="G307" s="254"/>
      <c r="H307" s="257">
        <v>87.900000000000006</v>
      </c>
      <c r="I307" s="258"/>
      <c r="J307" s="254"/>
      <c r="K307" s="254"/>
      <c r="L307" s="259"/>
      <c r="M307" s="260"/>
      <c r="N307" s="261"/>
      <c r="O307" s="261"/>
      <c r="P307" s="261"/>
      <c r="Q307" s="261"/>
      <c r="R307" s="261"/>
      <c r="S307" s="261"/>
      <c r="T307" s="26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3" t="s">
        <v>265</v>
      </c>
      <c r="AU307" s="263" t="s">
        <v>84</v>
      </c>
      <c r="AV307" s="14" t="s">
        <v>134</v>
      </c>
      <c r="AW307" s="14" t="s">
        <v>30</v>
      </c>
      <c r="AX307" s="14" t="s">
        <v>82</v>
      </c>
      <c r="AY307" s="263" t="s">
        <v>127</v>
      </c>
    </row>
    <row r="308" s="2" customFormat="1" ht="21.75" customHeight="1">
      <c r="A308" s="38"/>
      <c r="B308" s="39"/>
      <c r="C308" s="264" t="s">
        <v>504</v>
      </c>
      <c r="D308" s="264" t="s">
        <v>363</v>
      </c>
      <c r="E308" s="265" t="s">
        <v>727</v>
      </c>
      <c r="F308" s="266" t="s">
        <v>728</v>
      </c>
      <c r="G308" s="267" t="s">
        <v>227</v>
      </c>
      <c r="H308" s="268">
        <v>202.16999999999999</v>
      </c>
      <c r="I308" s="269"/>
      <c r="J308" s="270">
        <f>ROUND(I308*H308,2)</f>
        <v>0</v>
      </c>
      <c r="K308" s="266" t="s">
        <v>1</v>
      </c>
      <c r="L308" s="271"/>
      <c r="M308" s="272" t="s">
        <v>1</v>
      </c>
      <c r="N308" s="273" t="s">
        <v>39</v>
      </c>
      <c r="O308" s="91"/>
      <c r="P308" s="227">
        <f>O308*H308</f>
        <v>0</v>
      </c>
      <c r="Q308" s="227">
        <v>0.0043</v>
      </c>
      <c r="R308" s="227">
        <f>Q308*H308</f>
        <v>0.86933099999999996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168</v>
      </c>
      <c r="AT308" s="229" t="s">
        <v>363</v>
      </c>
      <c r="AU308" s="229" t="s">
        <v>84</v>
      </c>
      <c r="AY308" s="17" t="s">
        <v>127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82</v>
      </c>
      <c r="BK308" s="230">
        <f>ROUND(I308*H308,2)</f>
        <v>0</v>
      </c>
      <c r="BL308" s="17" t="s">
        <v>134</v>
      </c>
      <c r="BM308" s="229" t="s">
        <v>729</v>
      </c>
    </row>
    <row r="309" s="13" customFormat="1">
      <c r="A309" s="13"/>
      <c r="B309" s="242"/>
      <c r="C309" s="243"/>
      <c r="D309" s="231" t="s">
        <v>265</v>
      </c>
      <c r="E309" s="244" t="s">
        <v>1</v>
      </c>
      <c r="F309" s="245" t="s">
        <v>526</v>
      </c>
      <c r="G309" s="243"/>
      <c r="H309" s="246">
        <v>175.80000000000001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2" t="s">
        <v>265</v>
      </c>
      <c r="AU309" s="252" t="s">
        <v>84</v>
      </c>
      <c r="AV309" s="13" t="s">
        <v>84</v>
      </c>
      <c r="AW309" s="13" t="s">
        <v>30</v>
      </c>
      <c r="AX309" s="13" t="s">
        <v>74</v>
      </c>
      <c r="AY309" s="252" t="s">
        <v>127</v>
      </c>
    </row>
    <row r="310" s="13" customFormat="1">
      <c r="A310" s="13"/>
      <c r="B310" s="242"/>
      <c r="C310" s="243"/>
      <c r="D310" s="231" t="s">
        <v>265</v>
      </c>
      <c r="E310" s="244" t="s">
        <v>1</v>
      </c>
      <c r="F310" s="245" t="s">
        <v>730</v>
      </c>
      <c r="G310" s="243"/>
      <c r="H310" s="246">
        <v>26.370000000000001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2" t="s">
        <v>265</v>
      </c>
      <c r="AU310" s="252" t="s">
        <v>84</v>
      </c>
      <c r="AV310" s="13" t="s">
        <v>84</v>
      </c>
      <c r="AW310" s="13" t="s">
        <v>30</v>
      </c>
      <c r="AX310" s="13" t="s">
        <v>74</v>
      </c>
      <c r="AY310" s="252" t="s">
        <v>127</v>
      </c>
    </row>
    <row r="311" s="14" customFormat="1">
      <c r="A311" s="14"/>
      <c r="B311" s="253"/>
      <c r="C311" s="254"/>
      <c r="D311" s="231" t="s">
        <v>265</v>
      </c>
      <c r="E311" s="255" t="s">
        <v>1</v>
      </c>
      <c r="F311" s="256" t="s">
        <v>267</v>
      </c>
      <c r="G311" s="254"/>
      <c r="H311" s="257">
        <v>202.16999999999999</v>
      </c>
      <c r="I311" s="258"/>
      <c r="J311" s="254"/>
      <c r="K311" s="254"/>
      <c r="L311" s="259"/>
      <c r="M311" s="260"/>
      <c r="N311" s="261"/>
      <c r="O311" s="261"/>
      <c r="P311" s="261"/>
      <c r="Q311" s="261"/>
      <c r="R311" s="261"/>
      <c r="S311" s="261"/>
      <c r="T311" s="26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3" t="s">
        <v>265</v>
      </c>
      <c r="AU311" s="263" t="s">
        <v>84</v>
      </c>
      <c r="AV311" s="14" t="s">
        <v>134</v>
      </c>
      <c r="AW311" s="14" t="s">
        <v>30</v>
      </c>
      <c r="AX311" s="14" t="s">
        <v>82</v>
      </c>
      <c r="AY311" s="263" t="s">
        <v>127</v>
      </c>
    </row>
    <row r="312" s="2" customFormat="1" ht="21.75" customHeight="1">
      <c r="A312" s="38"/>
      <c r="B312" s="39"/>
      <c r="C312" s="218" t="s">
        <v>509</v>
      </c>
      <c r="D312" s="218" t="s">
        <v>129</v>
      </c>
      <c r="E312" s="219" t="s">
        <v>731</v>
      </c>
      <c r="F312" s="220" t="s">
        <v>732</v>
      </c>
      <c r="G312" s="221" t="s">
        <v>485</v>
      </c>
      <c r="H312" s="222">
        <v>0.872</v>
      </c>
      <c r="I312" s="223"/>
      <c r="J312" s="224">
        <f>ROUND(I312*H312,2)</f>
        <v>0</v>
      </c>
      <c r="K312" s="220" t="s">
        <v>133</v>
      </c>
      <c r="L312" s="44"/>
      <c r="M312" s="225" t="s">
        <v>1</v>
      </c>
      <c r="N312" s="226" t="s">
        <v>39</v>
      </c>
      <c r="O312" s="91"/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134</v>
      </c>
      <c r="AT312" s="229" t="s">
        <v>129</v>
      </c>
      <c r="AU312" s="229" t="s">
        <v>84</v>
      </c>
      <c r="AY312" s="17" t="s">
        <v>127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82</v>
      </c>
      <c r="BK312" s="230">
        <f>ROUND(I312*H312,2)</f>
        <v>0</v>
      </c>
      <c r="BL312" s="17" t="s">
        <v>134</v>
      </c>
      <c r="BM312" s="229" t="s">
        <v>733</v>
      </c>
    </row>
    <row r="313" s="2" customFormat="1">
      <c r="A313" s="38"/>
      <c r="B313" s="39"/>
      <c r="C313" s="40"/>
      <c r="D313" s="231" t="s">
        <v>173</v>
      </c>
      <c r="E313" s="40"/>
      <c r="F313" s="236" t="s">
        <v>734</v>
      </c>
      <c r="G313" s="40"/>
      <c r="H313" s="40"/>
      <c r="I313" s="233"/>
      <c r="J313" s="40"/>
      <c r="K313" s="40"/>
      <c r="L313" s="44"/>
      <c r="M313" s="234"/>
      <c r="N313" s="235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173</v>
      </c>
      <c r="AU313" s="17" t="s">
        <v>84</v>
      </c>
    </row>
    <row r="314" s="13" customFormat="1">
      <c r="A314" s="13"/>
      <c r="B314" s="242"/>
      <c r="C314" s="243"/>
      <c r="D314" s="231" t="s">
        <v>265</v>
      </c>
      <c r="E314" s="244" t="s">
        <v>1</v>
      </c>
      <c r="F314" s="245" t="s">
        <v>735</v>
      </c>
      <c r="G314" s="243"/>
      <c r="H314" s="246">
        <v>0.0030000000000000001</v>
      </c>
      <c r="I314" s="247"/>
      <c r="J314" s="243"/>
      <c r="K314" s="243"/>
      <c r="L314" s="248"/>
      <c r="M314" s="249"/>
      <c r="N314" s="250"/>
      <c r="O314" s="250"/>
      <c r="P314" s="250"/>
      <c r="Q314" s="250"/>
      <c r="R314" s="250"/>
      <c r="S314" s="250"/>
      <c r="T314" s="25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2" t="s">
        <v>265</v>
      </c>
      <c r="AU314" s="252" t="s">
        <v>84</v>
      </c>
      <c r="AV314" s="13" t="s">
        <v>84</v>
      </c>
      <c r="AW314" s="13" t="s">
        <v>30</v>
      </c>
      <c r="AX314" s="13" t="s">
        <v>74</v>
      </c>
      <c r="AY314" s="252" t="s">
        <v>127</v>
      </c>
    </row>
    <row r="315" s="13" customFormat="1">
      <c r="A315" s="13"/>
      <c r="B315" s="242"/>
      <c r="C315" s="243"/>
      <c r="D315" s="231" t="s">
        <v>265</v>
      </c>
      <c r="E315" s="244" t="s">
        <v>1</v>
      </c>
      <c r="F315" s="245" t="s">
        <v>736</v>
      </c>
      <c r="G315" s="243"/>
      <c r="H315" s="246">
        <v>0.86899999999999999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2" t="s">
        <v>265</v>
      </c>
      <c r="AU315" s="252" t="s">
        <v>84</v>
      </c>
      <c r="AV315" s="13" t="s">
        <v>84</v>
      </c>
      <c r="AW315" s="13" t="s">
        <v>30</v>
      </c>
      <c r="AX315" s="13" t="s">
        <v>74</v>
      </c>
      <c r="AY315" s="252" t="s">
        <v>127</v>
      </c>
    </row>
    <row r="316" s="14" customFormat="1">
      <c r="A316" s="14"/>
      <c r="B316" s="253"/>
      <c r="C316" s="254"/>
      <c r="D316" s="231" t="s">
        <v>265</v>
      </c>
      <c r="E316" s="255" t="s">
        <v>1</v>
      </c>
      <c r="F316" s="256" t="s">
        <v>267</v>
      </c>
      <c r="G316" s="254"/>
      <c r="H316" s="257">
        <v>0.872</v>
      </c>
      <c r="I316" s="258"/>
      <c r="J316" s="254"/>
      <c r="K316" s="254"/>
      <c r="L316" s="259"/>
      <c r="M316" s="260"/>
      <c r="N316" s="261"/>
      <c r="O316" s="261"/>
      <c r="P316" s="261"/>
      <c r="Q316" s="261"/>
      <c r="R316" s="261"/>
      <c r="S316" s="261"/>
      <c r="T316" s="26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3" t="s">
        <v>265</v>
      </c>
      <c r="AU316" s="263" t="s">
        <v>84</v>
      </c>
      <c r="AV316" s="14" t="s">
        <v>134</v>
      </c>
      <c r="AW316" s="14" t="s">
        <v>30</v>
      </c>
      <c r="AX316" s="14" t="s">
        <v>82</v>
      </c>
      <c r="AY316" s="263" t="s">
        <v>127</v>
      </c>
    </row>
    <row r="317" s="12" customFormat="1" ht="25.92" customHeight="1">
      <c r="A317" s="12"/>
      <c r="B317" s="202"/>
      <c r="C317" s="203"/>
      <c r="D317" s="204" t="s">
        <v>73</v>
      </c>
      <c r="E317" s="205" t="s">
        <v>125</v>
      </c>
      <c r="F317" s="205" t="s">
        <v>125</v>
      </c>
      <c r="G317" s="203"/>
      <c r="H317" s="203"/>
      <c r="I317" s="206"/>
      <c r="J317" s="207">
        <f>BK317</f>
        <v>0</v>
      </c>
      <c r="K317" s="203"/>
      <c r="L317" s="208"/>
      <c r="M317" s="209"/>
      <c r="N317" s="210"/>
      <c r="O317" s="210"/>
      <c r="P317" s="211">
        <f>P318</f>
        <v>0</v>
      </c>
      <c r="Q317" s="210"/>
      <c r="R317" s="211">
        <f>R318</f>
        <v>0</v>
      </c>
      <c r="S317" s="210"/>
      <c r="T317" s="212">
        <f>T318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3" t="s">
        <v>82</v>
      </c>
      <c r="AT317" s="214" t="s">
        <v>73</v>
      </c>
      <c r="AU317" s="214" t="s">
        <v>74</v>
      </c>
      <c r="AY317" s="213" t="s">
        <v>127</v>
      </c>
      <c r="BK317" s="215">
        <f>BK318</f>
        <v>0</v>
      </c>
    </row>
    <row r="318" s="12" customFormat="1" ht="22.8" customHeight="1">
      <c r="A318" s="12"/>
      <c r="B318" s="202"/>
      <c r="C318" s="203"/>
      <c r="D318" s="204" t="s">
        <v>73</v>
      </c>
      <c r="E318" s="216" t="s">
        <v>737</v>
      </c>
      <c r="F318" s="216" t="s">
        <v>738</v>
      </c>
      <c r="G318" s="203"/>
      <c r="H318" s="203"/>
      <c r="I318" s="206"/>
      <c r="J318" s="217">
        <f>BK318</f>
        <v>0</v>
      </c>
      <c r="K318" s="203"/>
      <c r="L318" s="208"/>
      <c r="M318" s="209"/>
      <c r="N318" s="210"/>
      <c r="O318" s="210"/>
      <c r="P318" s="211">
        <f>SUM(P319:P333)</f>
        <v>0</v>
      </c>
      <c r="Q318" s="210"/>
      <c r="R318" s="211">
        <f>SUM(R319:R333)</f>
        <v>0</v>
      </c>
      <c r="S318" s="210"/>
      <c r="T318" s="212">
        <f>SUM(T319:T333)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13" t="s">
        <v>82</v>
      </c>
      <c r="AT318" s="214" t="s">
        <v>73</v>
      </c>
      <c r="AU318" s="214" t="s">
        <v>82</v>
      </c>
      <c r="AY318" s="213" t="s">
        <v>127</v>
      </c>
      <c r="BK318" s="215">
        <f>SUM(BK319:BK333)</f>
        <v>0</v>
      </c>
    </row>
    <row r="319" s="2" customFormat="1" ht="16.5" customHeight="1">
      <c r="A319" s="38"/>
      <c r="B319" s="39"/>
      <c r="C319" s="218" t="s">
        <v>671</v>
      </c>
      <c r="D319" s="218" t="s">
        <v>129</v>
      </c>
      <c r="E319" s="219" t="s">
        <v>739</v>
      </c>
      <c r="F319" s="220" t="s">
        <v>740</v>
      </c>
      <c r="G319" s="221" t="s">
        <v>485</v>
      </c>
      <c r="H319" s="222">
        <v>100.157</v>
      </c>
      <c r="I319" s="223"/>
      <c r="J319" s="224">
        <f>ROUND(I319*H319,2)</f>
        <v>0</v>
      </c>
      <c r="K319" s="220" t="s">
        <v>1</v>
      </c>
      <c r="L319" s="44"/>
      <c r="M319" s="225" t="s">
        <v>1</v>
      </c>
      <c r="N319" s="226" t="s">
        <v>39</v>
      </c>
      <c r="O319" s="91"/>
      <c r="P319" s="227">
        <f>O319*H319</f>
        <v>0</v>
      </c>
      <c r="Q319" s="227">
        <v>0</v>
      </c>
      <c r="R319" s="227">
        <f>Q319*H319</f>
        <v>0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134</v>
      </c>
      <c r="AT319" s="229" t="s">
        <v>129</v>
      </c>
      <c r="AU319" s="229" t="s">
        <v>84</v>
      </c>
      <c r="AY319" s="17" t="s">
        <v>127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82</v>
      </c>
      <c r="BK319" s="230">
        <f>ROUND(I319*H319,2)</f>
        <v>0</v>
      </c>
      <c r="BL319" s="17" t="s">
        <v>134</v>
      </c>
      <c r="BM319" s="229" t="s">
        <v>741</v>
      </c>
    </row>
    <row r="320" s="2" customFormat="1">
      <c r="A320" s="38"/>
      <c r="B320" s="39"/>
      <c r="C320" s="40"/>
      <c r="D320" s="231" t="s">
        <v>173</v>
      </c>
      <c r="E320" s="40"/>
      <c r="F320" s="236" t="s">
        <v>742</v>
      </c>
      <c r="G320" s="40"/>
      <c r="H320" s="40"/>
      <c r="I320" s="233"/>
      <c r="J320" s="40"/>
      <c r="K320" s="40"/>
      <c r="L320" s="44"/>
      <c r="M320" s="234"/>
      <c r="N320" s="235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173</v>
      </c>
      <c r="AU320" s="17" t="s">
        <v>84</v>
      </c>
    </row>
    <row r="321" s="13" customFormat="1">
      <c r="A321" s="13"/>
      <c r="B321" s="242"/>
      <c r="C321" s="243"/>
      <c r="D321" s="231" t="s">
        <v>265</v>
      </c>
      <c r="E321" s="244" t="s">
        <v>1</v>
      </c>
      <c r="F321" s="245" t="s">
        <v>743</v>
      </c>
      <c r="G321" s="243"/>
      <c r="H321" s="246">
        <v>100.157</v>
      </c>
      <c r="I321" s="247"/>
      <c r="J321" s="243"/>
      <c r="K321" s="243"/>
      <c r="L321" s="248"/>
      <c r="M321" s="249"/>
      <c r="N321" s="250"/>
      <c r="O321" s="250"/>
      <c r="P321" s="250"/>
      <c r="Q321" s="250"/>
      <c r="R321" s="250"/>
      <c r="S321" s="250"/>
      <c r="T321" s="25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2" t="s">
        <v>265</v>
      </c>
      <c r="AU321" s="252" t="s">
        <v>84</v>
      </c>
      <c r="AV321" s="13" t="s">
        <v>84</v>
      </c>
      <c r="AW321" s="13" t="s">
        <v>30</v>
      </c>
      <c r="AX321" s="13" t="s">
        <v>74</v>
      </c>
      <c r="AY321" s="252" t="s">
        <v>127</v>
      </c>
    </row>
    <row r="322" s="14" customFormat="1">
      <c r="A322" s="14"/>
      <c r="B322" s="253"/>
      <c r="C322" s="254"/>
      <c r="D322" s="231" t="s">
        <v>265</v>
      </c>
      <c r="E322" s="255" t="s">
        <v>1</v>
      </c>
      <c r="F322" s="256" t="s">
        <v>267</v>
      </c>
      <c r="G322" s="254"/>
      <c r="H322" s="257">
        <v>100.157</v>
      </c>
      <c r="I322" s="258"/>
      <c r="J322" s="254"/>
      <c r="K322" s="254"/>
      <c r="L322" s="259"/>
      <c r="M322" s="260"/>
      <c r="N322" s="261"/>
      <c r="O322" s="261"/>
      <c r="P322" s="261"/>
      <c r="Q322" s="261"/>
      <c r="R322" s="261"/>
      <c r="S322" s="261"/>
      <c r="T322" s="26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3" t="s">
        <v>265</v>
      </c>
      <c r="AU322" s="263" t="s">
        <v>84</v>
      </c>
      <c r="AV322" s="14" t="s">
        <v>134</v>
      </c>
      <c r="AW322" s="14" t="s">
        <v>30</v>
      </c>
      <c r="AX322" s="14" t="s">
        <v>82</v>
      </c>
      <c r="AY322" s="263" t="s">
        <v>127</v>
      </c>
    </row>
    <row r="323" s="2" customFormat="1" ht="21.75" customHeight="1">
      <c r="A323" s="38"/>
      <c r="B323" s="39"/>
      <c r="C323" s="218" t="s">
        <v>675</v>
      </c>
      <c r="D323" s="218" t="s">
        <v>129</v>
      </c>
      <c r="E323" s="219" t="s">
        <v>744</v>
      </c>
      <c r="F323" s="220" t="s">
        <v>745</v>
      </c>
      <c r="G323" s="221" t="s">
        <v>485</v>
      </c>
      <c r="H323" s="222">
        <v>100.157</v>
      </c>
      <c r="I323" s="223"/>
      <c r="J323" s="224">
        <f>ROUND(I323*H323,2)</f>
        <v>0</v>
      </c>
      <c r="K323" s="220" t="s">
        <v>1</v>
      </c>
      <c r="L323" s="44"/>
      <c r="M323" s="225" t="s">
        <v>1</v>
      </c>
      <c r="N323" s="226" t="s">
        <v>39</v>
      </c>
      <c r="O323" s="91"/>
      <c r="P323" s="227">
        <f>O323*H323</f>
        <v>0</v>
      </c>
      <c r="Q323" s="227">
        <v>0</v>
      </c>
      <c r="R323" s="227">
        <f>Q323*H323</f>
        <v>0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134</v>
      </c>
      <c r="AT323" s="229" t="s">
        <v>129</v>
      </c>
      <c r="AU323" s="229" t="s">
        <v>84</v>
      </c>
      <c r="AY323" s="17" t="s">
        <v>127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82</v>
      </c>
      <c r="BK323" s="230">
        <f>ROUND(I323*H323,2)</f>
        <v>0</v>
      </c>
      <c r="BL323" s="17" t="s">
        <v>134</v>
      </c>
      <c r="BM323" s="229" t="s">
        <v>746</v>
      </c>
    </row>
    <row r="324" s="2" customFormat="1">
      <c r="A324" s="38"/>
      <c r="B324" s="39"/>
      <c r="C324" s="40"/>
      <c r="D324" s="231" t="s">
        <v>173</v>
      </c>
      <c r="E324" s="40"/>
      <c r="F324" s="236" t="s">
        <v>747</v>
      </c>
      <c r="G324" s="40"/>
      <c r="H324" s="40"/>
      <c r="I324" s="233"/>
      <c r="J324" s="40"/>
      <c r="K324" s="40"/>
      <c r="L324" s="44"/>
      <c r="M324" s="234"/>
      <c r="N324" s="235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173</v>
      </c>
      <c r="AU324" s="17" t="s">
        <v>84</v>
      </c>
    </row>
    <row r="325" s="13" customFormat="1">
      <c r="A325" s="13"/>
      <c r="B325" s="242"/>
      <c r="C325" s="243"/>
      <c r="D325" s="231" t="s">
        <v>265</v>
      </c>
      <c r="E325" s="244" t="s">
        <v>1</v>
      </c>
      <c r="F325" s="245" t="s">
        <v>748</v>
      </c>
      <c r="G325" s="243"/>
      <c r="H325" s="246">
        <v>100.157</v>
      </c>
      <c r="I325" s="247"/>
      <c r="J325" s="243"/>
      <c r="K325" s="243"/>
      <c r="L325" s="248"/>
      <c r="M325" s="249"/>
      <c r="N325" s="250"/>
      <c r="O325" s="250"/>
      <c r="P325" s="250"/>
      <c r="Q325" s="250"/>
      <c r="R325" s="250"/>
      <c r="S325" s="250"/>
      <c r="T325" s="25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2" t="s">
        <v>265</v>
      </c>
      <c r="AU325" s="252" t="s">
        <v>84</v>
      </c>
      <c r="AV325" s="13" t="s">
        <v>84</v>
      </c>
      <c r="AW325" s="13" t="s">
        <v>30</v>
      </c>
      <c r="AX325" s="13" t="s">
        <v>74</v>
      </c>
      <c r="AY325" s="252" t="s">
        <v>127</v>
      </c>
    </row>
    <row r="326" s="14" customFormat="1">
      <c r="A326" s="14"/>
      <c r="B326" s="253"/>
      <c r="C326" s="254"/>
      <c r="D326" s="231" t="s">
        <v>265</v>
      </c>
      <c r="E326" s="255" t="s">
        <v>1</v>
      </c>
      <c r="F326" s="256" t="s">
        <v>267</v>
      </c>
      <c r="G326" s="254"/>
      <c r="H326" s="257">
        <v>100.157</v>
      </c>
      <c r="I326" s="258"/>
      <c r="J326" s="254"/>
      <c r="K326" s="254"/>
      <c r="L326" s="259"/>
      <c r="M326" s="260"/>
      <c r="N326" s="261"/>
      <c r="O326" s="261"/>
      <c r="P326" s="261"/>
      <c r="Q326" s="261"/>
      <c r="R326" s="261"/>
      <c r="S326" s="261"/>
      <c r="T326" s="26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3" t="s">
        <v>265</v>
      </c>
      <c r="AU326" s="263" t="s">
        <v>84</v>
      </c>
      <c r="AV326" s="14" t="s">
        <v>134</v>
      </c>
      <c r="AW326" s="14" t="s">
        <v>30</v>
      </c>
      <c r="AX326" s="14" t="s">
        <v>82</v>
      </c>
      <c r="AY326" s="263" t="s">
        <v>127</v>
      </c>
    </row>
    <row r="327" s="2" customFormat="1" ht="16.5" customHeight="1">
      <c r="A327" s="38"/>
      <c r="B327" s="39"/>
      <c r="C327" s="218" t="s">
        <v>681</v>
      </c>
      <c r="D327" s="218" t="s">
        <v>129</v>
      </c>
      <c r="E327" s="219" t="s">
        <v>749</v>
      </c>
      <c r="F327" s="220" t="s">
        <v>750</v>
      </c>
      <c r="G327" s="221" t="s">
        <v>485</v>
      </c>
      <c r="H327" s="222">
        <v>1502.358</v>
      </c>
      <c r="I327" s="223"/>
      <c r="J327" s="224">
        <f>ROUND(I327*H327,2)</f>
        <v>0</v>
      </c>
      <c r="K327" s="220" t="s">
        <v>1</v>
      </c>
      <c r="L327" s="44"/>
      <c r="M327" s="225" t="s">
        <v>1</v>
      </c>
      <c r="N327" s="226" t="s">
        <v>39</v>
      </c>
      <c r="O327" s="91"/>
      <c r="P327" s="227">
        <f>O327*H327</f>
        <v>0</v>
      </c>
      <c r="Q327" s="227">
        <v>0</v>
      </c>
      <c r="R327" s="227">
        <f>Q327*H327</f>
        <v>0</v>
      </c>
      <c r="S327" s="227">
        <v>0</v>
      </c>
      <c r="T327" s="22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9" t="s">
        <v>134</v>
      </c>
      <c r="AT327" s="229" t="s">
        <v>129</v>
      </c>
      <c r="AU327" s="229" t="s">
        <v>84</v>
      </c>
      <c r="AY327" s="17" t="s">
        <v>127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7" t="s">
        <v>82</v>
      </c>
      <c r="BK327" s="230">
        <f>ROUND(I327*H327,2)</f>
        <v>0</v>
      </c>
      <c r="BL327" s="17" t="s">
        <v>134</v>
      </c>
      <c r="BM327" s="229" t="s">
        <v>751</v>
      </c>
    </row>
    <row r="328" s="2" customFormat="1">
      <c r="A328" s="38"/>
      <c r="B328" s="39"/>
      <c r="C328" s="40"/>
      <c r="D328" s="231" t="s">
        <v>173</v>
      </c>
      <c r="E328" s="40"/>
      <c r="F328" s="236" t="s">
        <v>752</v>
      </c>
      <c r="G328" s="40"/>
      <c r="H328" s="40"/>
      <c r="I328" s="233"/>
      <c r="J328" s="40"/>
      <c r="K328" s="40"/>
      <c r="L328" s="44"/>
      <c r="M328" s="234"/>
      <c r="N328" s="235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173</v>
      </c>
      <c r="AU328" s="17" t="s">
        <v>84</v>
      </c>
    </row>
    <row r="329" s="13" customFormat="1">
      <c r="A329" s="13"/>
      <c r="B329" s="242"/>
      <c r="C329" s="243"/>
      <c r="D329" s="231" t="s">
        <v>265</v>
      </c>
      <c r="E329" s="244" t="s">
        <v>1</v>
      </c>
      <c r="F329" s="245" t="s">
        <v>753</v>
      </c>
      <c r="G329" s="243"/>
      <c r="H329" s="246">
        <v>1502.358</v>
      </c>
      <c r="I329" s="247"/>
      <c r="J329" s="243"/>
      <c r="K329" s="243"/>
      <c r="L329" s="248"/>
      <c r="M329" s="249"/>
      <c r="N329" s="250"/>
      <c r="O329" s="250"/>
      <c r="P329" s="250"/>
      <c r="Q329" s="250"/>
      <c r="R329" s="250"/>
      <c r="S329" s="250"/>
      <c r="T329" s="25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2" t="s">
        <v>265</v>
      </c>
      <c r="AU329" s="252" t="s">
        <v>84</v>
      </c>
      <c r="AV329" s="13" t="s">
        <v>84</v>
      </c>
      <c r="AW329" s="13" t="s">
        <v>30</v>
      </c>
      <c r="AX329" s="13" t="s">
        <v>74</v>
      </c>
      <c r="AY329" s="252" t="s">
        <v>127</v>
      </c>
    </row>
    <row r="330" s="14" customFormat="1">
      <c r="A330" s="14"/>
      <c r="B330" s="253"/>
      <c r="C330" s="254"/>
      <c r="D330" s="231" t="s">
        <v>265</v>
      </c>
      <c r="E330" s="255" t="s">
        <v>1</v>
      </c>
      <c r="F330" s="256" t="s">
        <v>267</v>
      </c>
      <c r="G330" s="254"/>
      <c r="H330" s="257">
        <v>1502.358</v>
      </c>
      <c r="I330" s="258"/>
      <c r="J330" s="254"/>
      <c r="K330" s="254"/>
      <c r="L330" s="259"/>
      <c r="M330" s="260"/>
      <c r="N330" s="261"/>
      <c r="O330" s="261"/>
      <c r="P330" s="261"/>
      <c r="Q330" s="261"/>
      <c r="R330" s="261"/>
      <c r="S330" s="261"/>
      <c r="T330" s="26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3" t="s">
        <v>265</v>
      </c>
      <c r="AU330" s="263" t="s">
        <v>84</v>
      </c>
      <c r="AV330" s="14" t="s">
        <v>134</v>
      </c>
      <c r="AW330" s="14" t="s">
        <v>30</v>
      </c>
      <c r="AX330" s="14" t="s">
        <v>82</v>
      </c>
      <c r="AY330" s="263" t="s">
        <v>127</v>
      </c>
    </row>
    <row r="331" s="2" customFormat="1" ht="24.15" customHeight="1">
      <c r="A331" s="38"/>
      <c r="B331" s="39"/>
      <c r="C331" s="218" t="s">
        <v>754</v>
      </c>
      <c r="D331" s="218" t="s">
        <v>129</v>
      </c>
      <c r="E331" s="219" t="s">
        <v>755</v>
      </c>
      <c r="F331" s="220" t="s">
        <v>756</v>
      </c>
      <c r="G331" s="221" t="s">
        <v>485</v>
      </c>
      <c r="H331" s="222">
        <v>100.157</v>
      </c>
      <c r="I331" s="223"/>
      <c r="J331" s="224">
        <f>ROUND(I331*H331,2)</f>
        <v>0</v>
      </c>
      <c r="K331" s="220" t="s">
        <v>1</v>
      </c>
      <c r="L331" s="44"/>
      <c r="M331" s="225" t="s">
        <v>1</v>
      </c>
      <c r="N331" s="226" t="s">
        <v>39</v>
      </c>
      <c r="O331" s="91"/>
      <c r="P331" s="227">
        <f>O331*H331</f>
        <v>0</v>
      </c>
      <c r="Q331" s="227">
        <v>0</v>
      </c>
      <c r="R331" s="227">
        <f>Q331*H331</f>
        <v>0</v>
      </c>
      <c r="S331" s="227">
        <v>0</v>
      </c>
      <c r="T331" s="22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134</v>
      </c>
      <c r="AT331" s="229" t="s">
        <v>129</v>
      </c>
      <c r="AU331" s="229" t="s">
        <v>84</v>
      </c>
      <c r="AY331" s="17" t="s">
        <v>127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82</v>
      </c>
      <c r="BK331" s="230">
        <f>ROUND(I331*H331,2)</f>
        <v>0</v>
      </c>
      <c r="BL331" s="17" t="s">
        <v>134</v>
      </c>
      <c r="BM331" s="229" t="s">
        <v>757</v>
      </c>
    </row>
    <row r="332" s="13" customFormat="1">
      <c r="A332" s="13"/>
      <c r="B332" s="242"/>
      <c r="C332" s="243"/>
      <c r="D332" s="231" t="s">
        <v>265</v>
      </c>
      <c r="E332" s="244" t="s">
        <v>1</v>
      </c>
      <c r="F332" s="245" t="s">
        <v>743</v>
      </c>
      <c r="G332" s="243"/>
      <c r="H332" s="246">
        <v>100.157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2" t="s">
        <v>265</v>
      </c>
      <c r="AU332" s="252" t="s">
        <v>84</v>
      </c>
      <c r="AV332" s="13" t="s">
        <v>84</v>
      </c>
      <c r="AW332" s="13" t="s">
        <v>30</v>
      </c>
      <c r="AX332" s="13" t="s">
        <v>74</v>
      </c>
      <c r="AY332" s="252" t="s">
        <v>127</v>
      </c>
    </row>
    <row r="333" s="14" customFormat="1">
      <c r="A333" s="14"/>
      <c r="B333" s="253"/>
      <c r="C333" s="254"/>
      <c r="D333" s="231" t="s">
        <v>265</v>
      </c>
      <c r="E333" s="255" t="s">
        <v>1</v>
      </c>
      <c r="F333" s="256" t="s">
        <v>267</v>
      </c>
      <c r="G333" s="254"/>
      <c r="H333" s="257">
        <v>100.157</v>
      </c>
      <c r="I333" s="258"/>
      <c r="J333" s="254"/>
      <c r="K333" s="254"/>
      <c r="L333" s="259"/>
      <c r="M333" s="284"/>
      <c r="N333" s="285"/>
      <c r="O333" s="285"/>
      <c r="P333" s="285"/>
      <c r="Q333" s="285"/>
      <c r="R333" s="285"/>
      <c r="S333" s="285"/>
      <c r="T333" s="28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3" t="s">
        <v>265</v>
      </c>
      <c r="AU333" s="263" t="s">
        <v>84</v>
      </c>
      <c r="AV333" s="14" t="s">
        <v>134</v>
      </c>
      <c r="AW333" s="14" t="s">
        <v>30</v>
      </c>
      <c r="AX333" s="14" t="s">
        <v>82</v>
      </c>
      <c r="AY333" s="263" t="s">
        <v>127</v>
      </c>
    </row>
    <row r="334" s="2" customFormat="1" ht="6.96" customHeight="1">
      <c r="A334" s="38"/>
      <c r="B334" s="66"/>
      <c r="C334" s="67"/>
      <c r="D334" s="67"/>
      <c r="E334" s="67"/>
      <c r="F334" s="67"/>
      <c r="G334" s="67"/>
      <c r="H334" s="67"/>
      <c r="I334" s="67"/>
      <c r="J334" s="67"/>
      <c r="K334" s="67"/>
      <c r="L334" s="44"/>
      <c r="M334" s="38"/>
      <c r="O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</row>
  </sheetData>
  <sheetProtection sheet="1" autoFilter="0" formatColumns="0" formatRows="0" objects="1" scenarios="1" spinCount="100000" saltValue="L5UGViGXYb+mqQaVnlQNFtjkbS9tjgoMxcdsYKEpZzWjbtlMD41nhPNzlnXGWAmuI2t1e0wxGeISC/7XXwPjwg==" hashValue="UAW7S6HWu3LasPjSqzFoji23m0lMPqjJ/lbv95MnmYc7fOyRV5Usa5UjKDSSa0KK64RI74e1bwUNuZSHzFftQw==" algorithmName="SHA-512" password="CC35"/>
  <autoFilter ref="C128:K333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  <c r="AZ2" s="241" t="s">
        <v>758</v>
      </c>
      <c r="BA2" s="241" t="s">
        <v>759</v>
      </c>
      <c r="BB2" s="241" t="s">
        <v>227</v>
      </c>
      <c r="BC2" s="241" t="s">
        <v>760</v>
      </c>
      <c r="BD2" s="241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  <c r="AZ3" s="241" t="s">
        <v>761</v>
      </c>
      <c r="BA3" s="241" t="s">
        <v>762</v>
      </c>
      <c r="BB3" s="241" t="s">
        <v>1</v>
      </c>
      <c r="BC3" s="241" t="s">
        <v>763</v>
      </c>
      <c r="BD3" s="241" t="s">
        <v>84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  <c r="AZ4" s="241" t="s">
        <v>536</v>
      </c>
      <c r="BA4" s="241" t="s">
        <v>764</v>
      </c>
      <c r="BB4" s="241" t="s">
        <v>251</v>
      </c>
      <c r="BC4" s="241" t="s">
        <v>765</v>
      </c>
      <c r="BD4" s="241" t="s">
        <v>84</v>
      </c>
    </row>
    <row r="5" s="1" customFormat="1" ht="6.96" customHeight="1">
      <c r="B5" s="20"/>
      <c r="L5" s="20"/>
      <c r="AZ5" s="241" t="s">
        <v>766</v>
      </c>
      <c r="BA5" s="241" t="s">
        <v>254</v>
      </c>
      <c r="BB5" s="241" t="s">
        <v>251</v>
      </c>
      <c r="BC5" s="241" t="s">
        <v>767</v>
      </c>
      <c r="BD5" s="241" t="s">
        <v>84</v>
      </c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Jihlava, ř. km 126,193, Konvalinkův jez, Luka n. J., migrační zprůchodnění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768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32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ROUND((SUM(BE122:BE217)),  2)</f>
        <v>0</v>
      </c>
      <c r="G33" s="38"/>
      <c r="H33" s="38"/>
      <c r="I33" s="155">
        <v>0.20999999999999999</v>
      </c>
      <c r="J33" s="154">
        <f>ROUND(((SUM(BE122:BE217))*I33),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ROUND((SUM(BF122:BF217)),  2)</f>
        <v>0</v>
      </c>
      <c r="G34" s="38"/>
      <c r="H34" s="38"/>
      <c r="I34" s="155">
        <v>0.12</v>
      </c>
      <c r="J34" s="154">
        <f>ROUND(((SUM(BF122:BF217))*I34),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ROUND((SUM(BG122:BG217)),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ROUND((SUM(BH122:BH217)),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ROUND((SUM(BI122:BI217)),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Jihlava, ř. km 126,193, Konvalinkův jez, Luka n. J., migrační zprůchodnění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SO-03 - Most přes náhon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>Seifertová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256</v>
      </c>
      <c r="E99" s="188"/>
      <c r="F99" s="188"/>
      <c r="G99" s="188"/>
      <c r="H99" s="188"/>
      <c r="I99" s="188"/>
      <c r="J99" s="189">
        <f>J164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257</v>
      </c>
      <c r="E100" s="188"/>
      <c r="F100" s="188"/>
      <c r="G100" s="188"/>
      <c r="H100" s="188"/>
      <c r="I100" s="188"/>
      <c r="J100" s="189">
        <f>J182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260</v>
      </c>
      <c r="E101" s="188"/>
      <c r="F101" s="188"/>
      <c r="G101" s="188"/>
      <c r="H101" s="188"/>
      <c r="I101" s="188"/>
      <c r="J101" s="189">
        <f>J208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261</v>
      </c>
      <c r="E102" s="188"/>
      <c r="F102" s="188"/>
      <c r="G102" s="188"/>
      <c r="H102" s="188"/>
      <c r="I102" s="188"/>
      <c r="J102" s="189">
        <f>J215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4" t="str">
        <f>E7</f>
        <v>Jihlava, ř. km 126,193, Konvalinkův jez, Luka n. J., migrační zprůchodnění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98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SO-03 - Most přes náhon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23. 5. 2024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29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IF(E18="","",E18)</f>
        <v>Vyplň údaj</v>
      </c>
      <c r="G119" s="40"/>
      <c r="H119" s="40"/>
      <c r="I119" s="32" t="s">
        <v>31</v>
      </c>
      <c r="J119" s="36" t="str">
        <f>E24</f>
        <v>Seifertová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113</v>
      </c>
      <c r="D121" s="194" t="s">
        <v>59</v>
      </c>
      <c r="E121" s="194" t="s">
        <v>55</v>
      </c>
      <c r="F121" s="194" t="s">
        <v>56</v>
      </c>
      <c r="G121" s="194" t="s">
        <v>114</v>
      </c>
      <c r="H121" s="194" t="s">
        <v>115</v>
      </c>
      <c r="I121" s="194" t="s">
        <v>116</v>
      </c>
      <c r="J121" s="194" t="s">
        <v>102</v>
      </c>
      <c r="K121" s="195" t="s">
        <v>117</v>
      </c>
      <c r="L121" s="196"/>
      <c r="M121" s="100" t="s">
        <v>1</v>
      </c>
      <c r="N121" s="101" t="s">
        <v>38</v>
      </c>
      <c r="O121" s="101" t="s">
        <v>118</v>
      </c>
      <c r="P121" s="101" t="s">
        <v>119</v>
      </c>
      <c r="Q121" s="101" t="s">
        <v>120</v>
      </c>
      <c r="R121" s="101" t="s">
        <v>121</v>
      </c>
      <c r="S121" s="101" t="s">
        <v>122</v>
      </c>
      <c r="T121" s="102" t="s">
        <v>123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124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</f>
        <v>0</v>
      </c>
      <c r="Q122" s="104"/>
      <c r="R122" s="199">
        <f>R123</f>
        <v>16.968591799999999</v>
      </c>
      <c r="S122" s="104"/>
      <c r="T122" s="200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73</v>
      </c>
      <c r="AU122" s="17" t="s">
        <v>104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73</v>
      </c>
      <c r="E123" s="205" t="s">
        <v>125</v>
      </c>
      <c r="F123" s="205" t="s">
        <v>126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P124+P164+P182+P208+P215</f>
        <v>0</v>
      </c>
      <c r="Q123" s="210"/>
      <c r="R123" s="211">
        <f>R124+R164+R182+R208+R215</f>
        <v>16.968591799999999</v>
      </c>
      <c r="S123" s="210"/>
      <c r="T123" s="212">
        <f>T124+T164+T182+T208+T215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82</v>
      </c>
      <c r="AT123" s="214" t="s">
        <v>73</v>
      </c>
      <c r="AU123" s="214" t="s">
        <v>74</v>
      </c>
      <c r="AY123" s="213" t="s">
        <v>127</v>
      </c>
      <c r="BK123" s="215">
        <f>BK124+BK164+BK182+BK208+BK215</f>
        <v>0</v>
      </c>
    </row>
    <row r="124" s="12" customFormat="1" ht="22.8" customHeight="1">
      <c r="A124" s="12"/>
      <c r="B124" s="202"/>
      <c r="C124" s="203"/>
      <c r="D124" s="204" t="s">
        <v>73</v>
      </c>
      <c r="E124" s="216" t="s">
        <v>82</v>
      </c>
      <c r="F124" s="216" t="s">
        <v>128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SUM(P125:P163)</f>
        <v>0</v>
      </c>
      <c r="Q124" s="210"/>
      <c r="R124" s="211">
        <f>SUM(R125:R163)</f>
        <v>0.000357</v>
      </c>
      <c r="S124" s="210"/>
      <c r="T124" s="212">
        <f>SUM(T125:T163)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82</v>
      </c>
      <c r="AT124" s="214" t="s">
        <v>73</v>
      </c>
      <c r="AU124" s="214" t="s">
        <v>82</v>
      </c>
      <c r="AY124" s="213" t="s">
        <v>127</v>
      </c>
      <c r="BK124" s="215">
        <f>SUM(BK125:BK163)</f>
        <v>0</v>
      </c>
    </row>
    <row r="125" s="2" customFormat="1" ht="24.15" customHeight="1">
      <c r="A125" s="38"/>
      <c r="B125" s="39"/>
      <c r="C125" s="218" t="s">
        <v>82</v>
      </c>
      <c r="D125" s="218" t="s">
        <v>129</v>
      </c>
      <c r="E125" s="219" t="s">
        <v>769</v>
      </c>
      <c r="F125" s="220" t="s">
        <v>770</v>
      </c>
      <c r="G125" s="221" t="s">
        <v>251</v>
      </c>
      <c r="H125" s="222">
        <v>35.280000000000001</v>
      </c>
      <c r="I125" s="223"/>
      <c r="J125" s="224">
        <f>ROUND(I125*H125,2)</f>
        <v>0</v>
      </c>
      <c r="K125" s="220" t="s">
        <v>133</v>
      </c>
      <c r="L125" s="44"/>
      <c r="M125" s="225" t="s">
        <v>1</v>
      </c>
      <c r="N125" s="226" t="s">
        <v>39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134</v>
      </c>
      <c r="AT125" s="229" t="s">
        <v>129</v>
      </c>
      <c r="AU125" s="229" t="s">
        <v>84</v>
      </c>
      <c r="AY125" s="17" t="s">
        <v>127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82</v>
      </c>
      <c r="BK125" s="230">
        <f>ROUND(I125*H125,2)</f>
        <v>0</v>
      </c>
      <c r="BL125" s="17" t="s">
        <v>134</v>
      </c>
      <c r="BM125" s="229" t="s">
        <v>771</v>
      </c>
    </row>
    <row r="126" s="2" customFormat="1">
      <c r="A126" s="38"/>
      <c r="B126" s="39"/>
      <c r="C126" s="40"/>
      <c r="D126" s="231" t="s">
        <v>136</v>
      </c>
      <c r="E126" s="40"/>
      <c r="F126" s="232" t="s">
        <v>772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136</v>
      </c>
      <c r="AU126" s="17" t="s">
        <v>84</v>
      </c>
    </row>
    <row r="127" s="2" customFormat="1">
      <c r="A127" s="38"/>
      <c r="B127" s="39"/>
      <c r="C127" s="40"/>
      <c r="D127" s="231" t="s">
        <v>173</v>
      </c>
      <c r="E127" s="40"/>
      <c r="F127" s="236" t="s">
        <v>773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173</v>
      </c>
      <c r="AU127" s="17" t="s">
        <v>84</v>
      </c>
    </row>
    <row r="128" s="13" customFormat="1">
      <c r="A128" s="13"/>
      <c r="B128" s="242"/>
      <c r="C128" s="243"/>
      <c r="D128" s="231" t="s">
        <v>265</v>
      </c>
      <c r="E128" s="244" t="s">
        <v>1</v>
      </c>
      <c r="F128" s="245" t="s">
        <v>774</v>
      </c>
      <c r="G128" s="243"/>
      <c r="H128" s="246">
        <v>35.280000000000001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2" t="s">
        <v>265</v>
      </c>
      <c r="AU128" s="252" t="s">
        <v>84</v>
      </c>
      <c r="AV128" s="13" t="s">
        <v>84</v>
      </c>
      <c r="AW128" s="13" t="s">
        <v>30</v>
      </c>
      <c r="AX128" s="13" t="s">
        <v>74</v>
      </c>
      <c r="AY128" s="252" t="s">
        <v>127</v>
      </c>
    </row>
    <row r="129" s="14" customFormat="1">
      <c r="A129" s="14"/>
      <c r="B129" s="253"/>
      <c r="C129" s="254"/>
      <c r="D129" s="231" t="s">
        <v>265</v>
      </c>
      <c r="E129" s="255" t="s">
        <v>536</v>
      </c>
      <c r="F129" s="256" t="s">
        <v>267</v>
      </c>
      <c r="G129" s="254"/>
      <c r="H129" s="257">
        <v>35.280000000000001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3" t="s">
        <v>265</v>
      </c>
      <c r="AU129" s="263" t="s">
        <v>84</v>
      </c>
      <c r="AV129" s="14" t="s">
        <v>134</v>
      </c>
      <c r="AW129" s="14" t="s">
        <v>30</v>
      </c>
      <c r="AX129" s="14" t="s">
        <v>82</v>
      </c>
      <c r="AY129" s="263" t="s">
        <v>127</v>
      </c>
    </row>
    <row r="130" s="2" customFormat="1" ht="37.8" customHeight="1">
      <c r="A130" s="38"/>
      <c r="B130" s="39"/>
      <c r="C130" s="218" t="s">
        <v>84</v>
      </c>
      <c r="D130" s="218" t="s">
        <v>129</v>
      </c>
      <c r="E130" s="219" t="s">
        <v>318</v>
      </c>
      <c r="F130" s="220" t="s">
        <v>319</v>
      </c>
      <c r="G130" s="221" t="s">
        <v>251</v>
      </c>
      <c r="H130" s="222">
        <v>35.280000000000001</v>
      </c>
      <c r="I130" s="223"/>
      <c r="J130" s="224">
        <f>ROUND(I130*H130,2)</f>
        <v>0</v>
      </c>
      <c r="K130" s="220" t="s">
        <v>133</v>
      </c>
      <c r="L130" s="44"/>
      <c r="M130" s="225" t="s">
        <v>1</v>
      </c>
      <c r="N130" s="226" t="s">
        <v>39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134</v>
      </c>
      <c r="AT130" s="229" t="s">
        <v>129</v>
      </c>
      <c r="AU130" s="229" t="s">
        <v>84</v>
      </c>
      <c r="AY130" s="17" t="s">
        <v>127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82</v>
      </c>
      <c r="BK130" s="230">
        <f>ROUND(I130*H130,2)</f>
        <v>0</v>
      </c>
      <c r="BL130" s="17" t="s">
        <v>134</v>
      </c>
      <c r="BM130" s="229" t="s">
        <v>775</v>
      </c>
    </row>
    <row r="131" s="2" customFormat="1">
      <c r="A131" s="38"/>
      <c r="B131" s="39"/>
      <c r="C131" s="40"/>
      <c r="D131" s="231" t="s">
        <v>136</v>
      </c>
      <c r="E131" s="40"/>
      <c r="F131" s="232" t="s">
        <v>321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136</v>
      </c>
      <c r="AU131" s="17" t="s">
        <v>84</v>
      </c>
    </row>
    <row r="132" s="13" customFormat="1">
      <c r="A132" s="13"/>
      <c r="B132" s="242"/>
      <c r="C132" s="243"/>
      <c r="D132" s="231" t="s">
        <v>265</v>
      </c>
      <c r="E132" s="244" t="s">
        <v>1</v>
      </c>
      <c r="F132" s="245" t="s">
        <v>536</v>
      </c>
      <c r="G132" s="243"/>
      <c r="H132" s="246">
        <v>35.280000000000001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2" t="s">
        <v>265</v>
      </c>
      <c r="AU132" s="252" t="s">
        <v>84</v>
      </c>
      <c r="AV132" s="13" t="s">
        <v>84</v>
      </c>
      <c r="AW132" s="13" t="s">
        <v>30</v>
      </c>
      <c r="AX132" s="13" t="s">
        <v>74</v>
      </c>
      <c r="AY132" s="252" t="s">
        <v>127</v>
      </c>
    </row>
    <row r="133" s="14" customFormat="1">
      <c r="A133" s="14"/>
      <c r="B133" s="253"/>
      <c r="C133" s="254"/>
      <c r="D133" s="231" t="s">
        <v>265</v>
      </c>
      <c r="E133" s="255" t="s">
        <v>1</v>
      </c>
      <c r="F133" s="256" t="s">
        <v>267</v>
      </c>
      <c r="G133" s="254"/>
      <c r="H133" s="257">
        <v>35.280000000000001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3" t="s">
        <v>265</v>
      </c>
      <c r="AU133" s="263" t="s">
        <v>84</v>
      </c>
      <c r="AV133" s="14" t="s">
        <v>134</v>
      </c>
      <c r="AW133" s="14" t="s">
        <v>30</v>
      </c>
      <c r="AX133" s="14" t="s">
        <v>82</v>
      </c>
      <c r="AY133" s="263" t="s">
        <v>127</v>
      </c>
    </row>
    <row r="134" s="2" customFormat="1" ht="37.8" customHeight="1">
      <c r="A134" s="38"/>
      <c r="B134" s="39"/>
      <c r="C134" s="218" t="s">
        <v>145</v>
      </c>
      <c r="D134" s="218" t="s">
        <v>129</v>
      </c>
      <c r="E134" s="219" t="s">
        <v>324</v>
      </c>
      <c r="F134" s="220" t="s">
        <v>325</v>
      </c>
      <c r="G134" s="221" t="s">
        <v>251</v>
      </c>
      <c r="H134" s="222">
        <v>13.23</v>
      </c>
      <c r="I134" s="223"/>
      <c r="J134" s="224">
        <f>ROUND(I134*H134,2)</f>
        <v>0</v>
      </c>
      <c r="K134" s="220" t="s">
        <v>133</v>
      </c>
      <c r="L134" s="44"/>
      <c r="M134" s="225" t="s">
        <v>1</v>
      </c>
      <c r="N134" s="226" t="s">
        <v>39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134</v>
      </c>
      <c r="AT134" s="229" t="s">
        <v>129</v>
      </c>
      <c r="AU134" s="229" t="s">
        <v>84</v>
      </c>
      <c r="AY134" s="17" t="s">
        <v>127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82</v>
      </c>
      <c r="BK134" s="230">
        <f>ROUND(I134*H134,2)</f>
        <v>0</v>
      </c>
      <c r="BL134" s="17" t="s">
        <v>134</v>
      </c>
      <c r="BM134" s="229" t="s">
        <v>776</v>
      </c>
    </row>
    <row r="135" s="2" customFormat="1">
      <c r="A135" s="38"/>
      <c r="B135" s="39"/>
      <c r="C135" s="40"/>
      <c r="D135" s="231" t="s">
        <v>136</v>
      </c>
      <c r="E135" s="40"/>
      <c r="F135" s="232" t="s">
        <v>327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136</v>
      </c>
      <c r="AU135" s="17" t="s">
        <v>84</v>
      </c>
    </row>
    <row r="136" s="13" customFormat="1">
      <c r="A136" s="13"/>
      <c r="B136" s="242"/>
      <c r="C136" s="243"/>
      <c r="D136" s="231" t="s">
        <v>265</v>
      </c>
      <c r="E136" s="244" t="s">
        <v>1</v>
      </c>
      <c r="F136" s="245" t="s">
        <v>777</v>
      </c>
      <c r="G136" s="243"/>
      <c r="H136" s="246">
        <v>13.23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2" t="s">
        <v>265</v>
      </c>
      <c r="AU136" s="252" t="s">
        <v>84</v>
      </c>
      <c r="AV136" s="13" t="s">
        <v>84</v>
      </c>
      <c r="AW136" s="13" t="s">
        <v>30</v>
      </c>
      <c r="AX136" s="13" t="s">
        <v>74</v>
      </c>
      <c r="AY136" s="252" t="s">
        <v>127</v>
      </c>
    </row>
    <row r="137" s="14" customFormat="1">
      <c r="A137" s="14"/>
      <c r="B137" s="253"/>
      <c r="C137" s="254"/>
      <c r="D137" s="231" t="s">
        <v>265</v>
      </c>
      <c r="E137" s="255" t="s">
        <v>761</v>
      </c>
      <c r="F137" s="256" t="s">
        <v>267</v>
      </c>
      <c r="G137" s="254"/>
      <c r="H137" s="257">
        <v>13.23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3" t="s">
        <v>265</v>
      </c>
      <c r="AU137" s="263" t="s">
        <v>84</v>
      </c>
      <c r="AV137" s="14" t="s">
        <v>134</v>
      </c>
      <c r="AW137" s="14" t="s">
        <v>30</v>
      </c>
      <c r="AX137" s="14" t="s">
        <v>82</v>
      </c>
      <c r="AY137" s="263" t="s">
        <v>127</v>
      </c>
    </row>
    <row r="138" s="2" customFormat="1" ht="37.8" customHeight="1">
      <c r="A138" s="38"/>
      <c r="B138" s="39"/>
      <c r="C138" s="218" t="s">
        <v>134</v>
      </c>
      <c r="D138" s="218" t="s">
        <v>129</v>
      </c>
      <c r="E138" s="219" t="s">
        <v>330</v>
      </c>
      <c r="F138" s="220" t="s">
        <v>331</v>
      </c>
      <c r="G138" s="221" t="s">
        <v>251</v>
      </c>
      <c r="H138" s="222">
        <v>396.89999999999998</v>
      </c>
      <c r="I138" s="223"/>
      <c r="J138" s="224">
        <f>ROUND(I138*H138,2)</f>
        <v>0</v>
      </c>
      <c r="K138" s="220" t="s">
        <v>133</v>
      </c>
      <c r="L138" s="44"/>
      <c r="M138" s="225" t="s">
        <v>1</v>
      </c>
      <c r="N138" s="226" t="s">
        <v>39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134</v>
      </c>
      <c r="AT138" s="229" t="s">
        <v>129</v>
      </c>
      <c r="AU138" s="229" t="s">
        <v>84</v>
      </c>
      <c r="AY138" s="17" t="s">
        <v>127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82</v>
      </c>
      <c r="BK138" s="230">
        <f>ROUND(I138*H138,2)</f>
        <v>0</v>
      </c>
      <c r="BL138" s="17" t="s">
        <v>134</v>
      </c>
      <c r="BM138" s="229" t="s">
        <v>778</v>
      </c>
    </row>
    <row r="139" s="2" customFormat="1">
      <c r="A139" s="38"/>
      <c r="B139" s="39"/>
      <c r="C139" s="40"/>
      <c r="D139" s="231" t="s">
        <v>136</v>
      </c>
      <c r="E139" s="40"/>
      <c r="F139" s="232" t="s">
        <v>333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136</v>
      </c>
      <c r="AU139" s="17" t="s">
        <v>84</v>
      </c>
    </row>
    <row r="140" s="13" customFormat="1">
      <c r="A140" s="13"/>
      <c r="B140" s="242"/>
      <c r="C140" s="243"/>
      <c r="D140" s="231" t="s">
        <v>265</v>
      </c>
      <c r="E140" s="244" t="s">
        <v>1</v>
      </c>
      <c r="F140" s="245" t="s">
        <v>779</v>
      </c>
      <c r="G140" s="243"/>
      <c r="H140" s="246">
        <v>396.89999999999998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265</v>
      </c>
      <c r="AU140" s="252" t="s">
        <v>84</v>
      </c>
      <c r="AV140" s="13" t="s">
        <v>84</v>
      </c>
      <c r="AW140" s="13" t="s">
        <v>30</v>
      </c>
      <c r="AX140" s="13" t="s">
        <v>74</v>
      </c>
      <c r="AY140" s="252" t="s">
        <v>127</v>
      </c>
    </row>
    <row r="141" s="14" customFormat="1">
      <c r="A141" s="14"/>
      <c r="B141" s="253"/>
      <c r="C141" s="254"/>
      <c r="D141" s="231" t="s">
        <v>265</v>
      </c>
      <c r="E141" s="255" t="s">
        <v>1</v>
      </c>
      <c r="F141" s="256" t="s">
        <v>267</v>
      </c>
      <c r="G141" s="254"/>
      <c r="H141" s="257">
        <v>396.89999999999998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3" t="s">
        <v>265</v>
      </c>
      <c r="AU141" s="263" t="s">
        <v>84</v>
      </c>
      <c r="AV141" s="14" t="s">
        <v>134</v>
      </c>
      <c r="AW141" s="14" t="s">
        <v>30</v>
      </c>
      <c r="AX141" s="14" t="s">
        <v>82</v>
      </c>
      <c r="AY141" s="263" t="s">
        <v>127</v>
      </c>
    </row>
    <row r="142" s="2" customFormat="1" ht="24.15" customHeight="1">
      <c r="A142" s="38"/>
      <c r="B142" s="39"/>
      <c r="C142" s="218" t="s">
        <v>144</v>
      </c>
      <c r="D142" s="218" t="s">
        <v>129</v>
      </c>
      <c r="E142" s="219" t="s">
        <v>780</v>
      </c>
      <c r="F142" s="220" t="s">
        <v>781</v>
      </c>
      <c r="G142" s="221" t="s">
        <v>251</v>
      </c>
      <c r="H142" s="222">
        <v>22.050000000000001</v>
      </c>
      <c r="I142" s="223"/>
      <c r="J142" s="224">
        <f>ROUND(I142*H142,2)</f>
        <v>0</v>
      </c>
      <c r="K142" s="220" t="s">
        <v>133</v>
      </c>
      <c r="L142" s="44"/>
      <c r="M142" s="225" t="s">
        <v>1</v>
      </c>
      <c r="N142" s="226" t="s">
        <v>39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134</v>
      </c>
      <c r="AT142" s="229" t="s">
        <v>129</v>
      </c>
      <c r="AU142" s="229" t="s">
        <v>84</v>
      </c>
      <c r="AY142" s="17" t="s">
        <v>127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82</v>
      </c>
      <c r="BK142" s="230">
        <f>ROUND(I142*H142,2)</f>
        <v>0</v>
      </c>
      <c r="BL142" s="17" t="s">
        <v>134</v>
      </c>
      <c r="BM142" s="229" t="s">
        <v>782</v>
      </c>
    </row>
    <row r="143" s="2" customFormat="1">
      <c r="A143" s="38"/>
      <c r="B143" s="39"/>
      <c r="C143" s="40"/>
      <c r="D143" s="231" t="s">
        <v>136</v>
      </c>
      <c r="E143" s="40"/>
      <c r="F143" s="232" t="s">
        <v>783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136</v>
      </c>
      <c r="AU143" s="17" t="s">
        <v>84</v>
      </c>
    </row>
    <row r="144" s="13" customFormat="1">
      <c r="A144" s="13"/>
      <c r="B144" s="242"/>
      <c r="C144" s="243"/>
      <c r="D144" s="231" t="s">
        <v>265</v>
      </c>
      <c r="E144" s="244" t="s">
        <v>1</v>
      </c>
      <c r="F144" s="245" t="s">
        <v>766</v>
      </c>
      <c r="G144" s="243"/>
      <c r="H144" s="246">
        <v>22.050000000000001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265</v>
      </c>
      <c r="AU144" s="252" t="s">
        <v>84</v>
      </c>
      <c r="AV144" s="13" t="s">
        <v>84</v>
      </c>
      <c r="AW144" s="13" t="s">
        <v>30</v>
      </c>
      <c r="AX144" s="13" t="s">
        <v>74</v>
      </c>
      <c r="AY144" s="252" t="s">
        <v>127</v>
      </c>
    </row>
    <row r="145" s="14" customFormat="1">
      <c r="A145" s="14"/>
      <c r="B145" s="253"/>
      <c r="C145" s="254"/>
      <c r="D145" s="231" t="s">
        <v>265</v>
      </c>
      <c r="E145" s="255" t="s">
        <v>1</v>
      </c>
      <c r="F145" s="256" t="s">
        <v>267</v>
      </c>
      <c r="G145" s="254"/>
      <c r="H145" s="257">
        <v>22.050000000000001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3" t="s">
        <v>265</v>
      </c>
      <c r="AU145" s="263" t="s">
        <v>84</v>
      </c>
      <c r="AV145" s="14" t="s">
        <v>134</v>
      </c>
      <c r="AW145" s="14" t="s">
        <v>30</v>
      </c>
      <c r="AX145" s="14" t="s">
        <v>82</v>
      </c>
      <c r="AY145" s="263" t="s">
        <v>127</v>
      </c>
    </row>
    <row r="146" s="2" customFormat="1" ht="24.15" customHeight="1">
      <c r="A146" s="38"/>
      <c r="B146" s="39"/>
      <c r="C146" s="218" t="s">
        <v>159</v>
      </c>
      <c r="D146" s="218" t="s">
        <v>129</v>
      </c>
      <c r="E146" s="219" t="s">
        <v>784</v>
      </c>
      <c r="F146" s="220" t="s">
        <v>785</v>
      </c>
      <c r="G146" s="221" t="s">
        <v>251</v>
      </c>
      <c r="H146" s="222">
        <v>22.050000000000001</v>
      </c>
      <c r="I146" s="223"/>
      <c r="J146" s="224">
        <f>ROUND(I146*H146,2)</f>
        <v>0</v>
      </c>
      <c r="K146" s="220" t="s">
        <v>133</v>
      </c>
      <c r="L146" s="44"/>
      <c r="M146" s="225" t="s">
        <v>1</v>
      </c>
      <c r="N146" s="226" t="s">
        <v>39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134</v>
      </c>
      <c r="AT146" s="229" t="s">
        <v>129</v>
      </c>
      <c r="AU146" s="229" t="s">
        <v>84</v>
      </c>
      <c r="AY146" s="17" t="s">
        <v>127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82</v>
      </c>
      <c r="BK146" s="230">
        <f>ROUND(I146*H146,2)</f>
        <v>0</v>
      </c>
      <c r="BL146" s="17" t="s">
        <v>134</v>
      </c>
      <c r="BM146" s="229" t="s">
        <v>786</v>
      </c>
    </row>
    <row r="147" s="2" customFormat="1">
      <c r="A147" s="38"/>
      <c r="B147" s="39"/>
      <c r="C147" s="40"/>
      <c r="D147" s="231" t="s">
        <v>136</v>
      </c>
      <c r="E147" s="40"/>
      <c r="F147" s="232" t="s">
        <v>787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136</v>
      </c>
      <c r="AU147" s="17" t="s">
        <v>84</v>
      </c>
    </row>
    <row r="148" s="13" customFormat="1">
      <c r="A148" s="13"/>
      <c r="B148" s="242"/>
      <c r="C148" s="243"/>
      <c r="D148" s="231" t="s">
        <v>265</v>
      </c>
      <c r="E148" s="244" t="s">
        <v>1</v>
      </c>
      <c r="F148" s="245" t="s">
        <v>788</v>
      </c>
      <c r="G148" s="243"/>
      <c r="H148" s="246">
        <v>22.050000000000001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265</v>
      </c>
      <c r="AU148" s="252" t="s">
        <v>84</v>
      </c>
      <c r="AV148" s="13" t="s">
        <v>84</v>
      </c>
      <c r="AW148" s="13" t="s">
        <v>30</v>
      </c>
      <c r="AX148" s="13" t="s">
        <v>74</v>
      </c>
      <c r="AY148" s="252" t="s">
        <v>127</v>
      </c>
    </row>
    <row r="149" s="14" customFormat="1">
      <c r="A149" s="14"/>
      <c r="B149" s="253"/>
      <c r="C149" s="254"/>
      <c r="D149" s="231" t="s">
        <v>265</v>
      </c>
      <c r="E149" s="255" t="s">
        <v>766</v>
      </c>
      <c r="F149" s="256" t="s">
        <v>267</v>
      </c>
      <c r="G149" s="254"/>
      <c r="H149" s="257">
        <v>22.050000000000001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265</v>
      </c>
      <c r="AU149" s="263" t="s">
        <v>84</v>
      </c>
      <c r="AV149" s="14" t="s">
        <v>134</v>
      </c>
      <c r="AW149" s="14" t="s">
        <v>30</v>
      </c>
      <c r="AX149" s="14" t="s">
        <v>82</v>
      </c>
      <c r="AY149" s="263" t="s">
        <v>127</v>
      </c>
    </row>
    <row r="150" s="2" customFormat="1" ht="24.15" customHeight="1">
      <c r="A150" s="38"/>
      <c r="B150" s="39"/>
      <c r="C150" s="218" t="s">
        <v>163</v>
      </c>
      <c r="D150" s="218" t="s">
        <v>129</v>
      </c>
      <c r="E150" s="219" t="s">
        <v>789</v>
      </c>
      <c r="F150" s="220" t="s">
        <v>790</v>
      </c>
      <c r="G150" s="221" t="s">
        <v>227</v>
      </c>
      <c r="H150" s="222">
        <v>11.199999999999999</v>
      </c>
      <c r="I150" s="223"/>
      <c r="J150" s="224">
        <f>ROUND(I150*H150,2)</f>
        <v>0</v>
      </c>
      <c r="K150" s="220" t="s">
        <v>133</v>
      </c>
      <c r="L150" s="44"/>
      <c r="M150" s="225" t="s">
        <v>1</v>
      </c>
      <c r="N150" s="226" t="s">
        <v>39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134</v>
      </c>
      <c r="AT150" s="229" t="s">
        <v>129</v>
      </c>
      <c r="AU150" s="229" t="s">
        <v>84</v>
      </c>
      <c r="AY150" s="17" t="s">
        <v>127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82</v>
      </c>
      <c r="BK150" s="230">
        <f>ROUND(I150*H150,2)</f>
        <v>0</v>
      </c>
      <c r="BL150" s="17" t="s">
        <v>134</v>
      </c>
      <c r="BM150" s="229" t="s">
        <v>791</v>
      </c>
    </row>
    <row r="151" s="2" customFormat="1">
      <c r="A151" s="38"/>
      <c r="B151" s="39"/>
      <c r="C151" s="40"/>
      <c r="D151" s="231" t="s">
        <v>136</v>
      </c>
      <c r="E151" s="40"/>
      <c r="F151" s="232" t="s">
        <v>792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136</v>
      </c>
      <c r="AU151" s="17" t="s">
        <v>84</v>
      </c>
    </row>
    <row r="152" s="13" customFormat="1">
      <c r="A152" s="13"/>
      <c r="B152" s="242"/>
      <c r="C152" s="243"/>
      <c r="D152" s="231" t="s">
        <v>265</v>
      </c>
      <c r="E152" s="244" t="s">
        <v>1</v>
      </c>
      <c r="F152" s="245" t="s">
        <v>793</v>
      </c>
      <c r="G152" s="243"/>
      <c r="H152" s="246">
        <v>11.199999999999999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265</v>
      </c>
      <c r="AU152" s="252" t="s">
        <v>84</v>
      </c>
      <c r="AV152" s="13" t="s">
        <v>84</v>
      </c>
      <c r="AW152" s="13" t="s">
        <v>30</v>
      </c>
      <c r="AX152" s="13" t="s">
        <v>74</v>
      </c>
      <c r="AY152" s="252" t="s">
        <v>127</v>
      </c>
    </row>
    <row r="153" s="14" customFormat="1">
      <c r="A153" s="14"/>
      <c r="B153" s="253"/>
      <c r="C153" s="254"/>
      <c r="D153" s="231" t="s">
        <v>265</v>
      </c>
      <c r="E153" s="255" t="s">
        <v>1</v>
      </c>
      <c r="F153" s="256" t="s">
        <v>267</v>
      </c>
      <c r="G153" s="254"/>
      <c r="H153" s="257">
        <v>11.199999999999999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265</v>
      </c>
      <c r="AU153" s="263" t="s">
        <v>84</v>
      </c>
      <c r="AV153" s="14" t="s">
        <v>134</v>
      </c>
      <c r="AW153" s="14" t="s">
        <v>30</v>
      </c>
      <c r="AX153" s="14" t="s">
        <v>82</v>
      </c>
      <c r="AY153" s="263" t="s">
        <v>127</v>
      </c>
    </row>
    <row r="154" s="2" customFormat="1" ht="24.15" customHeight="1">
      <c r="A154" s="38"/>
      <c r="B154" s="39"/>
      <c r="C154" s="218" t="s">
        <v>168</v>
      </c>
      <c r="D154" s="218" t="s">
        <v>129</v>
      </c>
      <c r="E154" s="219" t="s">
        <v>794</v>
      </c>
      <c r="F154" s="220" t="s">
        <v>795</v>
      </c>
      <c r="G154" s="221" t="s">
        <v>227</v>
      </c>
      <c r="H154" s="222">
        <v>17.850000000000001</v>
      </c>
      <c r="I154" s="223"/>
      <c r="J154" s="224">
        <f>ROUND(I154*H154,2)</f>
        <v>0</v>
      </c>
      <c r="K154" s="220" t="s">
        <v>133</v>
      </c>
      <c r="L154" s="44"/>
      <c r="M154" s="225" t="s">
        <v>1</v>
      </c>
      <c r="N154" s="226" t="s">
        <v>39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134</v>
      </c>
      <c r="AT154" s="229" t="s">
        <v>129</v>
      </c>
      <c r="AU154" s="229" t="s">
        <v>84</v>
      </c>
      <c r="AY154" s="17" t="s">
        <v>127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82</v>
      </c>
      <c r="BK154" s="230">
        <f>ROUND(I154*H154,2)</f>
        <v>0</v>
      </c>
      <c r="BL154" s="17" t="s">
        <v>134</v>
      </c>
      <c r="BM154" s="229" t="s">
        <v>796</v>
      </c>
    </row>
    <row r="155" s="2" customFormat="1">
      <c r="A155" s="38"/>
      <c r="B155" s="39"/>
      <c r="C155" s="40"/>
      <c r="D155" s="231" t="s">
        <v>136</v>
      </c>
      <c r="E155" s="40"/>
      <c r="F155" s="232" t="s">
        <v>797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136</v>
      </c>
      <c r="AU155" s="17" t="s">
        <v>84</v>
      </c>
    </row>
    <row r="156" s="13" customFormat="1">
      <c r="A156" s="13"/>
      <c r="B156" s="242"/>
      <c r="C156" s="243"/>
      <c r="D156" s="231" t="s">
        <v>265</v>
      </c>
      <c r="E156" s="244" t="s">
        <v>758</v>
      </c>
      <c r="F156" s="245" t="s">
        <v>798</v>
      </c>
      <c r="G156" s="243"/>
      <c r="H156" s="246">
        <v>17.850000000000001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2" t="s">
        <v>265</v>
      </c>
      <c r="AU156" s="252" t="s">
        <v>84</v>
      </c>
      <c r="AV156" s="13" t="s">
        <v>84</v>
      </c>
      <c r="AW156" s="13" t="s">
        <v>30</v>
      </c>
      <c r="AX156" s="13" t="s">
        <v>82</v>
      </c>
      <c r="AY156" s="252" t="s">
        <v>127</v>
      </c>
    </row>
    <row r="157" s="2" customFormat="1" ht="24.15" customHeight="1">
      <c r="A157" s="38"/>
      <c r="B157" s="39"/>
      <c r="C157" s="218" t="s">
        <v>175</v>
      </c>
      <c r="D157" s="218" t="s">
        <v>129</v>
      </c>
      <c r="E157" s="219" t="s">
        <v>358</v>
      </c>
      <c r="F157" s="220" t="s">
        <v>359</v>
      </c>
      <c r="G157" s="221" t="s">
        <v>227</v>
      </c>
      <c r="H157" s="222">
        <v>17.850000000000001</v>
      </c>
      <c r="I157" s="223"/>
      <c r="J157" s="224">
        <f>ROUND(I157*H157,2)</f>
        <v>0</v>
      </c>
      <c r="K157" s="220" t="s">
        <v>133</v>
      </c>
      <c r="L157" s="44"/>
      <c r="M157" s="225" t="s">
        <v>1</v>
      </c>
      <c r="N157" s="226" t="s">
        <v>39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134</v>
      </c>
      <c r="AT157" s="229" t="s">
        <v>129</v>
      </c>
      <c r="AU157" s="229" t="s">
        <v>84</v>
      </c>
      <c r="AY157" s="17" t="s">
        <v>127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82</v>
      </c>
      <c r="BK157" s="230">
        <f>ROUND(I157*H157,2)</f>
        <v>0</v>
      </c>
      <c r="BL157" s="17" t="s">
        <v>134</v>
      </c>
      <c r="BM157" s="229" t="s">
        <v>799</v>
      </c>
    </row>
    <row r="158" s="2" customFormat="1">
      <c r="A158" s="38"/>
      <c r="B158" s="39"/>
      <c r="C158" s="40"/>
      <c r="D158" s="231" t="s">
        <v>136</v>
      </c>
      <c r="E158" s="40"/>
      <c r="F158" s="232" t="s">
        <v>361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136</v>
      </c>
      <c r="AU158" s="17" t="s">
        <v>84</v>
      </c>
    </row>
    <row r="159" s="13" customFormat="1">
      <c r="A159" s="13"/>
      <c r="B159" s="242"/>
      <c r="C159" s="243"/>
      <c r="D159" s="231" t="s">
        <v>265</v>
      </c>
      <c r="E159" s="244" t="s">
        <v>1</v>
      </c>
      <c r="F159" s="245" t="s">
        <v>758</v>
      </c>
      <c r="G159" s="243"/>
      <c r="H159" s="246">
        <v>17.850000000000001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265</v>
      </c>
      <c r="AU159" s="252" t="s">
        <v>84</v>
      </c>
      <c r="AV159" s="13" t="s">
        <v>84</v>
      </c>
      <c r="AW159" s="13" t="s">
        <v>30</v>
      </c>
      <c r="AX159" s="13" t="s">
        <v>74</v>
      </c>
      <c r="AY159" s="252" t="s">
        <v>127</v>
      </c>
    </row>
    <row r="160" s="14" customFormat="1">
      <c r="A160" s="14"/>
      <c r="B160" s="253"/>
      <c r="C160" s="254"/>
      <c r="D160" s="231" t="s">
        <v>265</v>
      </c>
      <c r="E160" s="255" t="s">
        <v>1</v>
      </c>
      <c r="F160" s="256" t="s">
        <v>267</v>
      </c>
      <c r="G160" s="254"/>
      <c r="H160" s="257">
        <v>17.850000000000001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3" t="s">
        <v>265</v>
      </c>
      <c r="AU160" s="263" t="s">
        <v>84</v>
      </c>
      <c r="AV160" s="14" t="s">
        <v>134</v>
      </c>
      <c r="AW160" s="14" t="s">
        <v>30</v>
      </c>
      <c r="AX160" s="14" t="s">
        <v>82</v>
      </c>
      <c r="AY160" s="263" t="s">
        <v>127</v>
      </c>
    </row>
    <row r="161" s="2" customFormat="1" ht="16.5" customHeight="1">
      <c r="A161" s="38"/>
      <c r="B161" s="39"/>
      <c r="C161" s="264" t="s">
        <v>180</v>
      </c>
      <c r="D161" s="264" t="s">
        <v>363</v>
      </c>
      <c r="E161" s="265" t="s">
        <v>364</v>
      </c>
      <c r="F161" s="266" t="s">
        <v>365</v>
      </c>
      <c r="G161" s="267" t="s">
        <v>366</v>
      </c>
      <c r="H161" s="268">
        <v>0.35699999999999998</v>
      </c>
      <c r="I161" s="269"/>
      <c r="J161" s="270">
        <f>ROUND(I161*H161,2)</f>
        <v>0</v>
      </c>
      <c r="K161" s="266" t="s">
        <v>133</v>
      </c>
      <c r="L161" s="271"/>
      <c r="M161" s="272" t="s">
        <v>1</v>
      </c>
      <c r="N161" s="273" t="s">
        <v>39</v>
      </c>
      <c r="O161" s="91"/>
      <c r="P161" s="227">
        <f>O161*H161</f>
        <v>0</v>
      </c>
      <c r="Q161" s="227">
        <v>0.001</v>
      </c>
      <c r="R161" s="227">
        <f>Q161*H161</f>
        <v>0.000357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168</v>
      </c>
      <c r="AT161" s="229" t="s">
        <v>363</v>
      </c>
      <c r="AU161" s="229" t="s">
        <v>84</v>
      </c>
      <c r="AY161" s="17" t="s">
        <v>127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82</v>
      </c>
      <c r="BK161" s="230">
        <f>ROUND(I161*H161,2)</f>
        <v>0</v>
      </c>
      <c r="BL161" s="17" t="s">
        <v>134</v>
      </c>
      <c r="BM161" s="229" t="s">
        <v>800</v>
      </c>
    </row>
    <row r="162" s="2" customFormat="1">
      <c r="A162" s="38"/>
      <c r="B162" s="39"/>
      <c r="C162" s="40"/>
      <c r="D162" s="231" t="s">
        <v>136</v>
      </c>
      <c r="E162" s="40"/>
      <c r="F162" s="232" t="s">
        <v>365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136</v>
      </c>
      <c r="AU162" s="17" t="s">
        <v>84</v>
      </c>
    </row>
    <row r="163" s="13" customFormat="1">
      <c r="A163" s="13"/>
      <c r="B163" s="242"/>
      <c r="C163" s="243"/>
      <c r="D163" s="231" t="s">
        <v>265</v>
      </c>
      <c r="E163" s="243"/>
      <c r="F163" s="245" t="s">
        <v>801</v>
      </c>
      <c r="G163" s="243"/>
      <c r="H163" s="246">
        <v>0.35699999999999998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265</v>
      </c>
      <c r="AU163" s="252" t="s">
        <v>84</v>
      </c>
      <c r="AV163" s="13" t="s">
        <v>84</v>
      </c>
      <c r="AW163" s="13" t="s">
        <v>4</v>
      </c>
      <c r="AX163" s="13" t="s">
        <v>82</v>
      </c>
      <c r="AY163" s="252" t="s">
        <v>127</v>
      </c>
    </row>
    <row r="164" s="12" customFormat="1" ht="22.8" customHeight="1">
      <c r="A164" s="12"/>
      <c r="B164" s="202"/>
      <c r="C164" s="203"/>
      <c r="D164" s="204" t="s">
        <v>73</v>
      </c>
      <c r="E164" s="216" t="s">
        <v>84</v>
      </c>
      <c r="F164" s="216" t="s">
        <v>385</v>
      </c>
      <c r="G164" s="203"/>
      <c r="H164" s="203"/>
      <c r="I164" s="206"/>
      <c r="J164" s="217">
        <f>BK164</f>
        <v>0</v>
      </c>
      <c r="K164" s="203"/>
      <c r="L164" s="208"/>
      <c r="M164" s="209"/>
      <c r="N164" s="210"/>
      <c r="O164" s="210"/>
      <c r="P164" s="211">
        <f>SUM(P165:P181)</f>
        <v>0</v>
      </c>
      <c r="Q164" s="210"/>
      <c r="R164" s="211">
        <f>SUM(R165:R181)</f>
        <v>3.2914204000000002</v>
      </c>
      <c r="S164" s="210"/>
      <c r="T164" s="212">
        <f>SUM(T165:T181)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82</v>
      </c>
      <c r="AT164" s="214" t="s">
        <v>73</v>
      </c>
      <c r="AU164" s="214" t="s">
        <v>82</v>
      </c>
      <c r="AY164" s="213" t="s">
        <v>127</v>
      </c>
      <c r="BK164" s="215">
        <f>SUM(BK165:BK181)</f>
        <v>0</v>
      </c>
    </row>
    <row r="165" s="2" customFormat="1" ht="21.75" customHeight="1">
      <c r="A165" s="38"/>
      <c r="B165" s="39"/>
      <c r="C165" s="218" t="s">
        <v>184</v>
      </c>
      <c r="D165" s="218" t="s">
        <v>129</v>
      </c>
      <c r="E165" s="219" t="s">
        <v>802</v>
      </c>
      <c r="F165" s="220" t="s">
        <v>803</v>
      </c>
      <c r="G165" s="221" t="s">
        <v>251</v>
      </c>
      <c r="H165" s="222">
        <v>4.2000000000000002</v>
      </c>
      <c r="I165" s="223"/>
      <c r="J165" s="224">
        <f>ROUND(I165*H165,2)</f>
        <v>0</v>
      </c>
      <c r="K165" s="220" t="s">
        <v>133</v>
      </c>
      <c r="L165" s="44"/>
      <c r="M165" s="225" t="s">
        <v>1</v>
      </c>
      <c r="N165" s="226" t="s">
        <v>39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134</v>
      </c>
      <c r="AT165" s="229" t="s">
        <v>129</v>
      </c>
      <c r="AU165" s="229" t="s">
        <v>84</v>
      </c>
      <c r="AY165" s="17" t="s">
        <v>127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82</v>
      </c>
      <c r="BK165" s="230">
        <f>ROUND(I165*H165,2)</f>
        <v>0</v>
      </c>
      <c r="BL165" s="17" t="s">
        <v>134</v>
      </c>
      <c r="BM165" s="229" t="s">
        <v>804</v>
      </c>
    </row>
    <row r="166" s="2" customFormat="1">
      <c r="A166" s="38"/>
      <c r="B166" s="39"/>
      <c r="C166" s="40"/>
      <c r="D166" s="231" t="s">
        <v>136</v>
      </c>
      <c r="E166" s="40"/>
      <c r="F166" s="232" t="s">
        <v>805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136</v>
      </c>
      <c r="AU166" s="17" t="s">
        <v>84</v>
      </c>
    </row>
    <row r="167" s="13" customFormat="1">
      <c r="A167" s="13"/>
      <c r="B167" s="242"/>
      <c r="C167" s="243"/>
      <c r="D167" s="231" t="s">
        <v>265</v>
      </c>
      <c r="E167" s="244" t="s">
        <v>1</v>
      </c>
      <c r="F167" s="245" t="s">
        <v>806</v>
      </c>
      <c r="G167" s="243"/>
      <c r="H167" s="246">
        <v>4.2000000000000002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265</v>
      </c>
      <c r="AU167" s="252" t="s">
        <v>84</v>
      </c>
      <c r="AV167" s="13" t="s">
        <v>84</v>
      </c>
      <c r="AW167" s="13" t="s">
        <v>30</v>
      </c>
      <c r="AX167" s="13" t="s">
        <v>74</v>
      </c>
      <c r="AY167" s="252" t="s">
        <v>127</v>
      </c>
    </row>
    <row r="168" s="14" customFormat="1">
      <c r="A168" s="14"/>
      <c r="B168" s="253"/>
      <c r="C168" s="254"/>
      <c r="D168" s="231" t="s">
        <v>265</v>
      </c>
      <c r="E168" s="255" t="s">
        <v>1</v>
      </c>
      <c r="F168" s="256" t="s">
        <v>267</v>
      </c>
      <c r="G168" s="254"/>
      <c r="H168" s="257">
        <v>4.2000000000000002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265</v>
      </c>
      <c r="AU168" s="263" t="s">
        <v>84</v>
      </c>
      <c r="AV168" s="14" t="s">
        <v>134</v>
      </c>
      <c r="AW168" s="14" t="s">
        <v>30</v>
      </c>
      <c r="AX168" s="14" t="s">
        <v>82</v>
      </c>
      <c r="AY168" s="263" t="s">
        <v>127</v>
      </c>
    </row>
    <row r="169" s="2" customFormat="1" ht="24.15" customHeight="1">
      <c r="A169" s="38"/>
      <c r="B169" s="39"/>
      <c r="C169" s="218" t="s">
        <v>8</v>
      </c>
      <c r="D169" s="218" t="s">
        <v>129</v>
      </c>
      <c r="E169" s="219" t="s">
        <v>807</v>
      </c>
      <c r="F169" s="220" t="s">
        <v>808</v>
      </c>
      <c r="G169" s="221" t="s">
        <v>251</v>
      </c>
      <c r="H169" s="222">
        <v>0.28000000000000003</v>
      </c>
      <c r="I169" s="223"/>
      <c r="J169" s="224">
        <f>ROUND(I169*H169,2)</f>
        <v>0</v>
      </c>
      <c r="K169" s="220" t="s">
        <v>133</v>
      </c>
      <c r="L169" s="44"/>
      <c r="M169" s="225" t="s">
        <v>1</v>
      </c>
      <c r="N169" s="226" t="s">
        <v>39</v>
      </c>
      <c r="O169" s="91"/>
      <c r="P169" s="227">
        <f>O169*H169</f>
        <v>0</v>
      </c>
      <c r="Q169" s="227">
        <v>2.55328</v>
      </c>
      <c r="R169" s="227">
        <f>Q169*H169</f>
        <v>0.71491840000000006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134</v>
      </c>
      <c r="AT169" s="229" t="s">
        <v>129</v>
      </c>
      <c r="AU169" s="229" t="s">
        <v>84</v>
      </c>
      <c r="AY169" s="17" t="s">
        <v>127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82</v>
      </c>
      <c r="BK169" s="230">
        <f>ROUND(I169*H169,2)</f>
        <v>0</v>
      </c>
      <c r="BL169" s="17" t="s">
        <v>134</v>
      </c>
      <c r="BM169" s="229" t="s">
        <v>809</v>
      </c>
    </row>
    <row r="170" s="2" customFormat="1">
      <c r="A170" s="38"/>
      <c r="B170" s="39"/>
      <c r="C170" s="40"/>
      <c r="D170" s="231" t="s">
        <v>136</v>
      </c>
      <c r="E170" s="40"/>
      <c r="F170" s="232" t="s">
        <v>810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136</v>
      </c>
      <c r="AU170" s="17" t="s">
        <v>84</v>
      </c>
    </row>
    <row r="171" s="13" customFormat="1">
      <c r="A171" s="13"/>
      <c r="B171" s="242"/>
      <c r="C171" s="243"/>
      <c r="D171" s="231" t="s">
        <v>265</v>
      </c>
      <c r="E171" s="244" t="s">
        <v>1</v>
      </c>
      <c r="F171" s="245" t="s">
        <v>811</v>
      </c>
      <c r="G171" s="243"/>
      <c r="H171" s="246">
        <v>0.28000000000000003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265</v>
      </c>
      <c r="AU171" s="252" t="s">
        <v>84</v>
      </c>
      <c r="AV171" s="13" t="s">
        <v>84</v>
      </c>
      <c r="AW171" s="13" t="s">
        <v>30</v>
      </c>
      <c r="AX171" s="13" t="s">
        <v>74</v>
      </c>
      <c r="AY171" s="252" t="s">
        <v>127</v>
      </c>
    </row>
    <row r="172" s="14" customFormat="1">
      <c r="A172" s="14"/>
      <c r="B172" s="253"/>
      <c r="C172" s="254"/>
      <c r="D172" s="231" t="s">
        <v>265</v>
      </c>
      <c r="E172" s="255" t="s">
        <v>1</v>
      </c>
      <c r="F172" s="256" t="s">
        <v>267</v>
      </c>
      <c r="G172" s="254"/>
      <c r="H172" s="257">
        <v>0.28000000000000003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3" t="s">
        <v>265</v>
      </c>
      <c r="AU172" s="263" t="s">
        <v>84</v>
      </c>
      <c r="AV172" s="14" t="s">
        <v>134</v>
      </c>
      <c r="AW172" s="14" t="s">
        <v>30</v>
      </c>
      <c r="AX172" s="14" t="s">
        <v>82</v>
      </c>
      <c r="AY172" s="263" t="s">
        <v>127</v>
      </c>
    </row>
    <row r="173" s="2" customFormat="1" ht="33" customHeight="1">
      <c r="A173" s="38"/>
      <c r="B173" s="39"/>
      <c r="C173" s="218" t="s">
        <v>193</v>
      </c>
      <c r="D173" s="218" t="s">
        <v>129</v>
      </c>
      <c r="E173" s="219" t="s">
        <v>812</v>
      </c>
      <c r="F173" s="220" t="s">
        <v>813</v>
      </c>
      <c r="G173" s="221" t="s">
        <v>227</v>
      </c>
      <c r="H173" s="222">
        <v>0.20000000000000001</v>
      </c>
      <c r="I173" s="223"/>
      <c r="J173" s="224">
        <f>ROUND(I173*H173,2)</f>
        <v>0</v>
      </c>
      <c r="K173" s="220" t="s">
        <v>133</v>
      </c>
      <c r="L173" s="44"/>
      <c r="M173" s="225" t="s">
        <v>1</v>
      </c>
      <c r="N173" s="226" t="s">
        <v>39</v>
      </c>
      <c r="O173" s="91"/>
      <c r="P173" s="227">
        <f>O173*H173</f>
        <v>0</v>
      </c>
      <c r="Q173" s="227">
        <v>0.50100999999999996</v>
      </c>
      <c r="R173" s="227">
        <f>Q173*H173</f>
        <v>0.100202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134</v>
      </c>
      <c r="AT173" s="229" t="s">
        <v>129</v>
      </c>
      <c r="AU173" s="229" t="s">
        <v>84</v>
      </c>
      <c r="AY173" s="17" t="s">
        <v>127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82</v>
      </c>
      <c r="BK173" s="230">
        <f>ROUND(I173*H173,2)</f>
        <v>0</v>
      </c>
      <c r="BL173" s="17" t="s">
        <v>134</v>
      </c>
      <c r="BM173" s="229" t="s">
        <v>814</v>
      </c>
    </row>
    <row r="174" s="2" customFormat="1">
      <c r="A174" s="38"/>
      <c r="B174" s="39"/>
      <c r="C174" s="40"/>
      <c r="D174" s="231" t="s">
        <v>136</v>
      </c>
      <c r="E174" s="40"/>
      <c r="F174" s="232" t="s">
        <v>815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136</v>
      </c>
      <c r="AU174" s="17" t="s">
        <v>84</v>
      </c>
    </row>
    <row r="175" s="13" customFormat="1">
      <c r="A175" s="13"/>
      <c r="B175" s="242"/>
      <c r="C175" s="243"/>
      <c r="D175" s="231" t="s">
        <v>265</v>
      </c>
      <c r="E175" s="244" t="s">
        <v>1</v>
      </c>
      <c r="F175" s="245" t="s">
        <v>816</v>
      </c>
      <c r="G175" s="243"/>
      <c r="H175" s="246">
        <v>0.20000000000000001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265</v>
      </c>
      <c r="AU175" s="252" t="s">
        <v>84</v>
      </c>
      <c r="AV175" s="13" t="s">
        <v>84</v>
      </c>
      <c r="AW175" s="13" t="s">
        <v>30</v>
      </c>
      <c r="AX175" s="13" t="s">
        <v>74</v>
      </c>
      <c r="AY175" s="252" t="s">
        <v>127</v>
      </c>
    </row>
    <row r="176" s="14" customFormat="1">
      <c r="A176" s="14"/>
      <c r="B176" s="253"/>
      <c r="C176" s="254"/>
      <c r="D176" s="231" t="s">
        <v>265</v>
      </c>
      <c r="E176" s="255" t="s">
        <v>1</v>
      </c>
      <c r="F176" s="256" t="s">
        <v>267</v>
      </c>
      <c r="G176" s="254"/>
      <c r="H176" s="257">
        <v>0.20000000000000001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3" t="s">
        <v>265</v>
      </c>
      <c r="AU176" s="263" t="s">
        <v>84</v>
      </c>
      <c r="AV176" s="14" t="s">
        <v>134</v>
      </c>
      <c r="AW176" s="14" t="s">
        <v>30</v>
      </c>
      <c r="AX176" s="14" t="s">
        <v>82</v>
      </c>
      <c r="AY176" s="263" t="s">
        <v>127</v>
      </c>
    </row>
    <row r="177" s="2" customFormat="1" ht="33" customHeight="1">
      <c r="A177" s="38"/>
      <c r="B177" s="39"/>
      <c r="C177" s="218" t="s">
        <v>199</v>
      </c>
      <c r="D177" s="218" t="s">
        <v>129</v>
      </c>
      <c r="E177" s="219" t="s">
        <v>817</v>
      </c>
      <c r="F177" s="220" t="s">
        <v>818</v>
      </c>
      <c r="G177" s="221" t="s">
        <v>227</v>
      </c>
      <c r="H177" s="222">
        <v>2</v>
      </c>
      <c r="I177" s="223"/>
      <c r="J177" s="224">
        <f>ROUND(I177*H177,2)</f>
        <v>0</v>
      </c>
      <c r="K177" s="220" t="s">
        <v>133</v>
      </c>
      <c r="L177" s="44"/>
      <c r="M177" s="225" t="s">
        <v>1</v>
      </c>
      <c r="N177" s="226" t="s">
        <v>39</v>
      </c>
      <c r="O177" s="91"/>
      <c r="P177" s="227">
        <f>O177*H177</f>
        <v>0</v>
      </c>
      <c r="Q177" s="227">
        <v>1.2381500000000001</v>
      </c>
      <c r="R177" s="227">
        <f>Q177*H177</f>
        <v>2.4763000000000002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134</v>
      </c>
      <c r="AT177" s="229" t="s">
        <v>129</v>
      </c>
      <c r="AU177" s="229" t="s">
        <v>84</v>
      </c>
      <c r="AY177" s="17" t="s">
        <v>127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82</v>
      </c>
      <c r="BK177" s="230">
        <f>ROUND(I177*H177,2)</f>
        <v>0</v>
      </c>
      <c r="BL177" s="17" t="s">
        <v>134</v>
      </c>
      <c r="BM177" s="229" t="s">
        <v>819</v>
      </c>
    </row>
    <row r="178" s="2" customFormat="1">
      <c r="A178" s="38"/>
      <c r="B178" s="39"/>
      <c r="C178" s="40"/>
      <c r="D178" s="231" t="s">
        <v>136</v>
      </c>
      <c r="E178" s="40"/>
      <c r="F178" s="232" t="s">
        <v>820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136</v>
      </c>
      <c r="AU178" s="17" t="s">
        <v>84</v>
      </c>
    </row>
    <row r="179" s="2" customFormat="1">
      <c r="A179" s="38"/>
      <c r="B179" s="39"/>
      <c r="C179" s="40"/>
      <c r="D179" s="231" t="s">
        <v>173</v>
      </c>
      <c r="E179" s="40"/>
      <c r="F179" s="236" t="s">
        <v>821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173</v>
      </c>
      <c r="AU179" s="17" t="s">
        <v>84</v>
      </c>
    </row>
    <row r="180" s="13" customFormat="1">
      <c r="A180" s="13"/>
      <c r="B180" s="242"/>
      <c r="C180" s="243"/>
      <c r="D180" s="231" t="s">
        <v>265</v>
      </c>
      <c r="E180" s="244" t="s">
        <v>1</v>
      </c>
      <c r="F180" s="245" t="s">
        <v>822</v>
      </c>
      <c r="G180" s="243"/>
      <c r="H180" s="246">
        <v>2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2" t="s">
        <v>265</v>
      </c>
      <c r="AU180" s="252" t="s">
        <v>84</v>
      </c>
      <c r="AV180" s="13" t="s">
        <v>84</v>
      </c>
      <c r="AW180" s="13" t="s">
        <v>30</v>
      </c>
      <c r="AX180" s="13" t="s">
        <v>74</v>
      </c>
      <c r="AY180" s="252" t="s">
        <v>127</v>
      </c>
    </row>
    <row r="181" s="14" customFormat="1">
      <c r="A181" s="14"/>
      <c r="B181" s="253"/>
      <c r="C181" s="254"/>
      <c r="D181" s="231" t="s">
        <v>265</v>
      </c>
      <c r="E181" s="255" t="s">
        <v>1</v>
      </c>
      <c r="F181" s="256" t="s">
        <v>267</v>
      </c>
      <c r="G181" s="254"/>
      <c r="H181" s="257">
        <v>2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3" t="s">
        <v>265</v>
      </c>
      <c r="AU181" s="263" t="s">
        <v>84</v>
      </c>
      <c r="AV181" s="14" t="s">
        <v>134</v>
      </c>
      <c r="AW181" s="14" t="s">
        <v>30</v>
      </c>
      <c r="AX181" s="14" t="s">
        <v>82</v>
      </c>
      <c r="AY181" s="263" t="s">
        <v>127</v>
      </c>
    </row>
    <row r="182" s="12" customFormat="1" ht="22.8" customHeight="1">
      <c r="A182" s="12"/>
      <c r="B182" s="202"/>
      <c r="C182" s="203"/>
      <c r="D182" s="204" t="s">
        <v>73</v>
      </c>
      <c r="E182" s="216" t="s">
        <v>134</v>
      </c>
      <c r="F182" s="216" t="s">
        <v>389</v>
      </c>
      <c r="G182" s="203"/>
      <c r="H182" s="203"/>
      <c r="I182" s="206"/>
      <c r="J182" s="217">
        <f>BK182</f>
        <v>0</v>
      </c>
      <c r="K182" s="203"/>
      <c r="L182" s="208"/>
      <c r="M182" s="209"/>
      <c r="N182" s="210"/>
      <c r="O182" s="210"/>
      <c r="P182" s="211">
        <f>SUM(P183:P207)</f>
        <v>0</v>
      </c>
      <c r="Q182" s="210"/>
      <c r="R182" s="211">
        <f>SUM(R183:R207)</f>
        <v>13.6768144</v>
      </c>
      <c r="S182" s="210"/>
      <c r="T182" s="212">
        <f>SUM(T183:T207)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82</v>
      </c>
      <c r="AT182" s="214" t="s">
        <v>73</v>
      </c>
      <c r="AU182" s="214" t="s">
        <v>82</v>
      </c>
      <c r="AY182" s="213" t="s">
        <v>127</v>
      </c>
      <c r="BK182" s="215">
        <f>SUM(BK183:BK207)</f>
        <v>0</v>
      </c>
    </row>
    <row r="183" s="2" customFormat="1" ht="37.8" customHeight="1">
      <c r="A183" s="38"/>
      <c r="B183" s="39"/>
      <c r="C183" s="218" t="s">
        <v>206</v>
      </c>
      <c r="D183" s="218" t="s">
        <v>129</v>
      </c>
      <c r="E183" s="219" t="s">
        <v>823</v>
      </c>
      <c r="F183" s="220" t="s">
        <v>824</v>
      </c>
      <c r="G183" s="221" t="s">
        <v>485</v>
      </c>
      <c r="H183" s="222">
        <v>4.2800000000000002</v>
      </c>
      <c r="I183" s="223"/>
      <c r="J183" s="224">
        <f>ROUND(I183*H183,2)</f>
        <v>0</v>
      </c>
      <c r="K183" s="220" t="s">
        <v>133</v>
      </c>
      <c r="L183" s="44"/>
      <c r="M183" s="225" t="s">
        <v>1</v>
      </c>
      <c r="N183" s="226" t="s">
        <v>39</v>
      </c>
      <c r="O183" s="91"/>
      <c r="P183" s="227">
        <f>O183*H183</f>
        <v>0</v>
      </c>
      <c r="Q183" s="227">
        <v>0.044999999999999998</v>
      </c>
      <c r="R183" s="227">
        <f>Q183*H183</f>
        <v>0.19259999999999999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134</v>
      </c>
      <c r="AT183" s="229" t="s">
        <v>129</v>
      </c>
      <c r="AU183" s="229" t="s">
        <v>84</v>
      </c>
      <c r="AY183" s="17" t="s">
        <v>127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82</v>
      </c>
      <c r="BK183" s="230">
        <f>ROUND(I183*H183,2)</f>
        <v>0</v>
      </c>
      <c r="BL183" s="17" t="s">
        <v>134</v>
      </c>
      <c r="BM183" s="229" t="s">
        <v>825</v>
      </c>
    </row>
    <row r="184" s="2" customFormat="1">
      <c r="A184" s="38"/>
      <c r="B184" s="39"/>
      <c r="C184" s="40"/>
      <c r="D184" s="231" t="s">
        <v>136</v>
      </c>
      <c r="E184" s="40"/>
      <c r="F184" s="232" t="s">
        <v>826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136</v>
      </c>
      <c r="AU184" s="17" t="s">
        <v>84</v>
      </c>
    </row>
    <row r="185" s="13" customFormat="1">
      <c r="A185" s="13"/>
      <c r="B185" s="242"/>
      <c r="C185" s="243"/>
      <c r="D185" s="231" t="s">
        <v>265</v>
      </c>
      <c r="E185" s="244" t="s">
        <v>1</v>
      </c>
      <c r="F185" s="245" t="s">
        <v>827</v>
      </c>
      <c r="G185" s="243"/>
      <c r="H185" s="246">
        <v>4.2800000000000002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2" t="s">
        <v>265</v>
      </c>
      <c r="AU185" s="252" t="s">
        <v>84</v>
      </c>
      <c r="AV185" s="13" t="s">
        <v>84</v>
      </c>
      <c r="AW185" s="13" t="s">
        <v>30</v>
      </c>
      <c r="AX185" s="13" t="s">
        <v>74</v>
      </c>
      <c r="AY185" s="252" t="s">
        <v>127</v>
      </c>
    </row>
    <row r="186" s="14" customFormat="1">
      <c r="A186" s="14"/>
      <c r="B186" s="253"/>
      <c r="C186" s="254"/>
      <c r="D186" s="231" t="s">
        <v>265</v>
      </c>
      <c r="E186" s="255" t="s">
        <v>1</v>
      </c>
      <c r="F186" s="256" t="s">
        <v>267</v>
      </c>
      <c r="G186" s="254"/>
      <c r="H186" s="257">
        <v>4.2800000000000002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3" t="s">
        <v>265</v>
      </c>
      <c r="AU186" s="263" t="s">
        <v>84</v>
      </c>
      <c r="AV186" s="14" t="s">
        <v>134</v>
      </c>
      <c r="AW186" s="14" t="s">
        <v>30</v>
      </c>
      <c r="AX186" s="14" t="s">
        <v>82</v>
      </c>
      <c r="AY186" s="263" t="s">
        <v>127</v>
      </c>
    </row>
    <row r="187" s="2" customFormat="1" ht="21.75" customHeight="1">
      <c r="A187" s="38"/>
      <c r="B187" s="39"/>
      <c r="C187" s="264" t="s">
        <v>212</v>
      </c>
      <c r="D187" s="264" t="s">
        <v>363</v>
      </c>
      <c r="E187" s="265" t="s">
        <v>828</v>
      </c>
      <c r="F187" s="266" t="s">
        <v>829</v>
      </c>
      <c r="G187" s="267" t="s">
        <v>485</v>
      </c>
      <c r="H187" s="268">
        <v>2.923</v>
      </c>
      <c r="I187" s="269"/>
      <c r="J187" s="270">
        <f>ROUND(I187*H187,2)</f>
        <v>0</v>
      </c>
      <c r="K187" s="266" t="s">
        <v>133</v>
      </c>
      <c r="L187" s="271"/>
      <c r="M187" s="272" t="s">
        <v>1</v>
      </c>
      <c r="N187" s="273" t="s">
        <v>39</v>
      </c>
      <c r="O187" s="91"/>
      <c r="P187" s="227">
        <f>O187*H187</f>
        <v>0</v>
      </c>
      <c r="Q187" s="227">
        <v>1</v>
      </c>
      <c r="R187" s="227">
        <f>Q187*H187</f>
        <v>2.923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168</v>
      </c>
      <c r="AT187" s="229" t="s">
        <v>363</v>
      </c>
      <c r="AU187" s="229" t="s">
        <v>84</v>
      </c>
      <c r="AY187" s="17" t="s">
        <v>127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82</v>
      </c>
      <c r="BK187" s="230">
        <f>ROUND(I187*H187,2)</f>
        <v>0</v>
      </c>
      <c r="BL187" s="17" t="s">
        <v>134</v>
      </c>
      <c r="BM187" s="229" t="s">
        <v>830</v>
      </c>
    </row>
    <row r="188" s="2" customFormat="1">
      <c r="A188" s="38"/>
      <c r="B188" s="39"/>
      <c r="C188" s="40"/>
      <c r="D188" s="231" t="s">
        <v>136</v>
      </c>
      <c r="E188" s="40"/>
      <c r="F188" s="232" t="s">
        <v>829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136</v>
      </c>
      <c r="AU188" s="17" t="s">
        <v>84</v>
      </c>
    </row>
    <row r="189" s="2" customFormat="1" ht="21.75" customHeight="1">
      <c r="A189" s="38"/>
      <c r="B189" s="39"/>
      <c r="C189" s="264" t="s">
        <v>219</v>
      </c>
      <c r="D189" s="264" t="s">
        <v>363</v>
      </c>
      <c r="E189" s="265" t="s">
        <v>831</v>
      </c>
      <c r="F189" s="266" t="s">
        <v>832</v>
      </c>
      <c r="G189" s="267" t="s">
        <v>485</v>
      </c>
      <c r="H189" s="268">
        <v>1.357</v>
      </c>
      <c r="I189" s="269"/>
      <c r="J189" s="270">
        <f>ROUND(I189*H189,2)</f>
        <v>0</v>
      </c>
      <c r="K189" s="266" t="s">
        <v>133</v>
      </c>
      <c r="L189" s="271"/>
      <c r="M189" s="272" t="s">
        <v>1</v>
      </c>
      <c r="N189" s="273" t="s">
        <v>39</v>
      </c>
      <c r="O189" s="91"/>
      <c r="P189" s="227">
        <f>O189*H189</f>
        <v>0</v>
      </c>
      <c r="Q189" s="227">
        <v>1</v>
      </c>
      <c r="R189" s="227">
        <f>Q189*H189</f>
        <v>1.357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168</v>
      </c>
      <c r="AT189" s="229" t="s">
        <v>363</v>
      </c>
      <c r="AU189" s="229" t="s">
        <v>84</v>
      </c>
      <c r="AY189" s="17" t="s">
        <v>127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82</v>
      </c>
      <c r="BK189" s="230">
        <f>ROUND(I189*H189,2)</f>
        <v>0</v>
      </c>
      <c r="BL189" s="17" t="s">
        <v>134</v>
      </c>
      <c r="BM189" s="229" t="s">
        <v>833</v>
      </c>
    </row>
    <row r="190" s="2" customFormat="1">
      <c r="A190" s="38"/>
      <c r="B190" s="39"/>
      <c r="C190" s="40"/>
      <c r="D190" s="231" t="s">
        <v>136</v>
      </c>
      <c r="E190" s="40"/>
      <c r="F190" s="232" t="s">
        <v>832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136</v>
      </c>
      <c r="AU190" s="17" t="s">
        <v>84</v>
      </c>
    </row>
    <row r="191" s="2" customFormat="1" ht="16.5" customHeight="1">
      <c r="A191" s="38"/>
      <c r="B191" s="39"/>
      <c r="C191" s="218" t="s">
        <v>362</v>
      </c>
      <c r="D191" s="218" t="s">
        <v>129</v>
      </c>
      <c r="E191" s="219" t="s">
        <v>834</v>
      </c>
      <c r="F191" s="220" t="s">
        <v>835</v>
      </c>
      <c r="G191" s="221" t="s">
        <v>251</v>
      </c>
      <c r="H191" s="222">
        <v>4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39</v>
      </c>
      <c r="O191" s="91"/>
      <c r="P191" s="227">
        <f>O191*H191</f>
        <v>0</v>
      </c>
      <c r="Q191" s="227">
        <v>0.61465000000000003</v>
      </c>
      <c r="R191" s="227">
        <f>Q191*H191</f>
        <v>2.4586000000000001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134</v>
      </c>
      <c r="AT191" s="229" t="s">
        <v>129</v>
      </c>
      <c r="AU191" s="229" t="s">
        <v>84</v>
      </c>
      <c r="AY191" s="17" t="s">
        <v>127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82</v>
      </c>
      <c r="BK191" s="230">
        <f>ROUND(I191*H191,2)</f>
        <v>0</v>
      </c>
      <c r="BL191" s="17" t="s">
        <v>134</v>
      </c>
      <c r="BM191" s="229" t="s">
        <v>836</v>
      </c>
    </row>
    <row r="192" s="2" customFormat="1">
      <c r="A192" s="38"/>
      <c r="B192" s="39"/>
      <c r="C192" s="40"/>
      <c r="D192" s="231" t="s">
        <v>136</v>
      </c>
      <c r="E192" s="40"/>
      <c r="F192" s="232" t="s">
        <v>837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136</v>
      </c>
      <c r="AU192" s="17" t="s">
        <v>84</v>
      </c>
    </row>
    <row r="193" s="13" customFormat="1">
      <c r="A193" s="13"/>
      <c r="B193" s="242"/>
      <c r="C193" s="243"/>
      <c r="D193" s="231" t="s">
        <v>265</v>
      </c>
      <c r="E193" s="244" t="s">
        <v>1</v>
      </c>
      <c r="F193" s="245" t="s">
        <v>838</v>
      </c>
      <c r="G193" s="243"/>
      <c r="H193" s="246">
        <v>4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2" t="s">
        <v>265</v>
      </c>
      <c r="AU193" s="252" t="s">
        <v>84</v>
      </c>
      <c r="AV193" s="13" t="s">
        <v>84</v>
      </c>
      <c r="AW193" s="13" t="s">
        <v>30</v>
      </c>
      <c r="AX193" s="13" t="s">
        <v>74</v>
      </c>
      <c r="AY193" s="252" t="s">
        <v>127</v>
      </c>
    </row>
    <row r="194" s="14" customFormat="1">
      <c r="A194" s="14"/>
      <c r="B194" s="253"/>
      <c r="C194" s="254"/>
      <c r="D194" s="231" t="s">
        <v>265</v>
      </c>
      <c r="E194" s="255" t="s">
        <v>1</v>
      </c>
      <c r="F194" s="256" t="s">
        <v>267</v>
      </c>
      <c r="G194" s="254"/>
      <c r="H194" s="257">
        <v>4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3" t="s">
        <v>265</v>
      </c>
      <c r="AU194" s="263" t="s">
        <v>84</v>
      </c>
      <c r="AV194" s="14" t="s">
        <v>134</v>
      </c>
      <c r="AW194" s="14" t="s">
        <v>30</v>
      </c>
      <c r="AX194" s="14" t="s">
        <v>82</v>
      </c>
      <c r="AY194" s="263" t="s">
        <v>127</v>
      </c>
    </row>
    <row r="195" s="2" customFormat="1" ht="24.15" customHeight="1">
      <c r="A195" s="38"/>
      <c r="B195" s="39"/>
      <c r="C195" s="218" t="s">
        <v>368</v>
      </c>
      <c r="D195" s="218" t="s">
        <v>129</v>
      </c>
      <c r="E195" s="219" t="s">
        <v>839</v>
      </c>
      <c r="F195" s="220" t="s">
        <v>840</v>
      </c>
      <c r="G195" s="221" t="s">
        <v>227</v>
      </c>
      <c r="H195" s="222">
        <v>1.1200000000000001</v>
      </c>
      <c r="I195" s="223"/>
      <c r="J195" s="224">
        <f>ROUND(I195*H195,2)</f>
        <v>0</v>
      </c>
      <c r="K195" s="220" t="s">
        <v>133</v>
      </c>
      <c r="L195" s="44"/>
      <c r="M195" s="225" t="s">
        <v>1</v>
      </c>
      <c r="N195" s="226" t="s">
        <v>39</v>
      </c>
      <c r="O195" s="91"/>
      <c r="P195" s="227">
        <f>O195*H195</f>
        <v>0</v>
      </c>
      <c r="Q195" s="227">
        <v>0.24787000000000001</v>
      </c>
      <c r="R195" s="227">
        <f>Q195*H195</f>
        <v>0.27761440000000004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134</v>
      </c>
      <c r="AT195" s="229" t="s">
        <v>129</v>
      </c>
      <c r="AU195" s="229" t="s">
        <v>84</v>
      </c>
      <c r="AY195" s="17" t="s">
        <v>127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82</v>
      </c>
      <c r="BK195" s="230">
        <f>ROUND(I195*H195,2)</f>
        <v>0</v>
      </c>
      <c r="BL195" s="17" t="s">
        <v>134</v>
      </c>
      <c r="BM195" s="229" t="s">
        <v>841</v>
      </c>
    </row>
    <row r="196" s="2" customFormat="1">
      <c r="A196" s="38"/>
      <c r="B196" s="39"/>
      <c r="C196" s="40"/>
      <c r="D196" s="231" t="s">
        <v>136</v>
      </c>
      <c r="E196" s="40"/>
      <c r="F196" s="232" t="s">
        <v>842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136</v>
      </c>
      <c r="AU196" s="17" t="s">
        <v>84</v>
      </c>
    </row>
    <row r="197" s="13" customFormat="1">
      <c r="A197" s="13"/>
      <c r="B197" s="242"/>
      <c r="C197" s="243"/>
      <c r="D197" s="231" t="s">
        <v>265</v>
      </c>
      <c r="E197" s="244" t="s">
        <v>1</v>
      </c>
      <c r="F197" s="245" t="s">
        <v>843</v>
      </c>
      <c r="G197" s="243"/>
      <c r="H197" s="246">
        <v>1.1200000000000001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2" t="s">
        <v>265</v>
      </c>
      <c r="AU197" s="252" t="s">
        <v>84</v>
      </c>
      <c r="AV197" s="13" t="s">
        <v>84</v>
      </c>
      <c r="AW197" s="13" t="s">
        <v>30</v>
      </c>
      <c r="AX197" s="13" t="s">
        <v>74</v>
      </c>
      <c r="AY197" s="252" t="s">
        <v>127</v>
      </c>
    </row>
    <row r="198" s="14" customFormat="1">
      <c r="A198" s="14"/>
      <c r="B198" s="253"/>
      <c r="C198" s="254"/>
      <c r="D198" s="231" t="s">
        <v>265</v>
      </c>
      <c r="E198" s="255" t="s">
        <v>1</v>
      </c>
      <c r="F198" s="256" t="s">
        <v>267</v>
      </c>
      <c r="G198" s="254"/>
      <c r="H198" s="257">
        <v>1.1200000000000001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3" t="s">
        <v>265</v>
      </c>
      <c r="AU198" s="263" t="s">
        <v>84</v>
      </c>
      <c r="AV198" s="14" t="s">
        <v>134</v>
      </c>
      <c r="AW198" s="14" t="s">
        <v>30</v>
      </c>
      <c r="AX198" s="14" t="s">
        <v>82</v>
      </c>
      <c r="AY198" s="263" t="s">
        <v>127</v>
      </c>
    </row>
    <row r="199" s="2" customFormat="1" ht="37.8" customHeight="1">
      <c r="A199" s="38"/>
      <c r="B199" s="39"/>
      <c r="C199" s="218" t="s">
        <v>378</v>
      </c>
      <c r="D199" s="218" t="s">
        <v>129</v>
      </c>
      <c r="E199" s="219" t="s">
        <v>844</v>
      </c>
      <c r="F199" s="220" t="s">
        <v>845</v>
      </c>
      <c r="G199" s="221" t="s">
        <v>251</v>
      </c>
      <c r="H199" s="222">
        <v>3.5</v>
      </c>
      <c r="I199" s="223"/>
      <c r="J199" s="224">
        <f>ROUND(I199*H199,2)</f>
        <v>0</v>
      </c>
      <c r="K199" s="220" t="s">
        <v>133</v>
      </c>
      <c r="L199" s="44"/>
      <c r="M199" s="225" t="s">
        <v>1</v>
      </c>
      <c r="N199" s="226" t="s">
        <v>39</v>
      </c>
      <c r="O199" s="91"/>
      <c r="P199" s="227">
        <f>O199*H199</f>
        <v>0</v>
      </c>
      <c r="Q199" s="227">
        <v>1.8480000000000001</v>
      </c>
      <c r="R199" s="227">
        <f>Q199*H199</f>
        <v>6.468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134</v>
      </c>
      <c r="AT199" s="229" t="s">
        <v>129</v>
      </c>
      <c r="AU199" s="229" t="s">
        <v>84</v>
      </c>
      <c r="AY199" s="17" t="s">
        <v>127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82</v>
      </c>
      <c r="BK199" s="230">
        <f>ROUND(I199*H199,2)</f>
        <v>0</v>
      </c>
      <c r="BL199" s="17" t="s">
        <v>134</v>
      </c>
      <c r="BM199" s="229" t="s">
        <v>846</v>
      </c>
    </row>
    <row r="200" s="2" customFormat="1">
      <c r="A200" s="38"/>
      <c r="B200" s="39"/>
      <c r="C200" s="40"/>
      <c r="D200" s="231" t="s">
        <v>136</v>
      </c>
      <c r="E200" s="40"/>
      <c r="F200" s="232" t="s">
        <v>847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136</v>
      </c>
      <c r="AU200" s="17" t="s">
        <v>84</v>
      </c>
    </row>
    <row r="201" s="13" customFormat="1">
      <c r="A201" s="13"/>
      <c r="B201" s="242"/>
      <c r="C201" s="243"/>
      <c r="D201" s="231" t="s">
        <v>265</v>
      </c>
      <c r="E201" s="244" t="s">
        <v>1</v>
      </c>
      <c r="F201" s="245" t="s">
        <v>848</v>
      </c>
      <c r="G201" s="243"/>
      <c r="H201" s="246">
        <v>3.5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2" t="s">
        <v>265</v>
      </c>
      <c r="AU201" s="252" t="s">
        <v>84</v>
      </c>
      <c r="AV201" s="13" t="s">
        <v>84</v>
      </c>
      <c r="AW201" s="13" t="s">
        <v>30</v>
      </c>
      <c r="AX201" s="13" t="s">
        <v>74</v>
      </c>
      <c r="AY201" s="252" t="s">
        <v>127</v>
      </c>
    </row>
    <row r="202" s="14" customFormat="1">
      <c r="A202" s="14"/>
      <c r="B202" s="253"/>
      <c r="C202" s="254"/>
      <c r="D202" s="231" t="s">
        <v>265</v>
      </c>
      <c r="E202" s="255" t="s">
        <v>1</v>
      </c>
      <c r="F202" s="256" t="s">
        <v>267</v>
      </c>
      <c r="G202" s="254"/>
      <c r="H202" s="257">
        <v>3.5</v>
      </c>
      <c r="I202" s="258"/>
      <c r="J202" s="254"/>
      <c r="K202" s="254"/>
      <c r="L202" s="259"/>
      <c r="M202" s="260"/>
      <c r="N202" s="261"/>
      <c r="O202" s="261"/>
      <c r="P202" s="261"/>
      <c r="Q202" s="261"/>
      <c r="R202" s="261"/>
      <c r="S202" s="261"/>
      <c r="T202" s="26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3" t="s">
        <v>265</v>
      </c>
      <c r="AU202" s="263" t="s">
        <v>84</v>
      </c>
      <c r="AV202" s="14" t="s">
        <v>134</v>
      </c>
      <c r="AW202" s="14" t="s">
        <v>30</v>
      </c>
      <c r="AX202" s="14" t="s">
        <v>82</v>
      </c>
      <c r="AY202" s="263" t="s">
        <v>127</v>
      </c>
    </row>
    <row r="203" s="2" customFormat="1" ht="16.5" customHeight="1">
      <c r="A203" s="38"/>
      <c r="B203" s="39"/>
      <c r="C203" s="218" t="s">
        <v>7</v>
      </c>
      <c r="D203" s="218" t="s">
        <v>129</v>
      </c>
      <c r="E203" s="219" t="s">
        <v>849</v>
      </c>
      <c r="F203" s="220" t="s">
        <v>850</v>
      </c>
      <c r="G203" s="221" t="s">
        <v>148</v>
      </c>
      <c r="H203" s="222">
        <v>1</v>
      </c>
      <c r="I203" s="223"/>
      <c r="J203" s="224">
        <f>ROUND(I203*H203,2)</f>
        <v>0</v>
      </c>
      <c r="K203" s="220" t="s">
        <v>1</v>
      </c>
      <c r="L203" s="44"/>
      <c r="M203" s="225" t="s">
        <v>1</v>
      </c>
      <c r="N203" s="226" t="s">
        <v>39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134</v>
      </c>
      <c r="AT203" s="229" t="s">
        <v>129</v>
      </c>
      <c r="AU203" s="229" t="s">
        <v>84</v>
      </c>
      <c r="AY203" s="17" t="s">
        <v>127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82</v>
      </c>
      <c r="BK203" s="230">
        <f>ROUND(I203*H203,2)</f>
        <v>0</v>
      </c>
      <c r="BL203" s="17" t="s">
        <v>134</v>
      </c>
      <c r="BM203" s="229" t="s">
        <v>851</v>
      </c>
    </row>
    <row r="204" s="2" customFormat="1">
      <c r="A204" s="38"/>
      <c r="B204" s="39"/>
      <c r="C204" s="40"/>
      <c r="D204" s="231" t="s">
        <v>136</v>
      </c>
      <c r="E204" s="40"/>
      <c r="F204" s="232" t="s">
        <v>850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136</v>
      </c>
      <c r="AU204" s="17" t="s">
        <v>84</v>
      </c>
    </row>
    <row r="205" s="2" customFormat="1">
      <c r="A205" s="38"/>
      <c r="B205" s="39"/>
      <c r="C205" s="40"/>
      <c r="D205" s="231" t="s">
        <v>173</v>
      </c>
      <c r="E205" s="40"/>
      <c r="F205" s="236" t="s">
        <v>852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173</v>
      </c>
      <c r="AU205" s="17" t="s">
        <v>84</v>
      </c>
    </row>
    <row r="206" s="2" customFormat="1" ht="16.5" customHeight="1">
      <c r="A206" s="38"/>
      <c r="B206" s="39"/>
      <c r="C206" s="218" t="s">
        <v>390</v>
      </c>
      <c r="D206" s="218" t="s">
        <v>129</v>
      </c>
      <c r="E206" s="219" t="s">
        <v>853</v>
      </c>
      <c r="F206" s="220" t="s">
        <v>854</v>
      </c>
      <c r="G206" s="221" t="s">
        <v>148</v>
      </c>
      <c r="H206" s="222">
        <v>1</v>
      </c>
      <c r="I206" s="223"/>
      <c r="J206" s="224">
        <f>ROUND(I206*H206,2)</f>
        <v>0</v>
      </c>
      <c r="K206" s="220" t="s">
        <v>1</v>
      </c>
      <c r="L206" s="44"/>
      <c r="M206" s="225" t="s">
        <v>1</v>
      </c>
      <c r="N206" s="226" t="s">
        <v>39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134</v>
      </c>
      <c r="AT206" s="229" t="s">
        <v>129</v>
      </c>
      <c r="AU206" s="229" t="s">
        <v>84</v>
      </c>
      <c r="AY206" s="17" t="s">
        <v>127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82</v>
      </c>
      <c r="BK206" s="230">
        <f>ROUND(I206*H206,2)</f>
        <v>0</v>
      </c>
      <c r="BL206" s="17" t="s">
        <v>134</v>
      </c>
      <c r="BM206" s="229" t="s">
        <v>855</v>
      </c>
    </row>
    <row r="207" s="2" customFormat="1">
      <c r="A207" s="38"/>
      <c r="B207" s="39"/>
      <c r="C207" s="40"/>
      <c r="D207" s="231" t="s">
        <v>136</v>
      </c>
      <c r="E207" s="40"/>
      <c r="F207" s="232" t="s">
        <v>854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136</v>
      </c>
      <c r="AU207" s="17" t="s">
        <v>84</v>
      </c>
    </row>
    <row r="208" s="12" customFormat="1" ht="22.8" customHeight="1">
      <c r="A208" s="12"/>
      <c r="B208" s="202"/>
      <c r="C208" s="203"/>
      <c r="D208" s="204" t="s">
        <v>73</v>
      </c>
      <c r="E208" s="216" t="s">
        <v>480</v>
      </c>
      <c r="F208" s="216" t="s">
        <v>481</v>
      </c>
      <c r="G208" s="203"/>
      <c r="H208" s="203"/>
      <c r="I208" s="206"/>
      <c r="J208" s="217">
        <f>BK208</f>
        <v>0</v>
      </c>
      <c r="K208" s="203"/>
      <c r="L208" s="208"/>
      <c r="M208" s="209"/>
      <c r="N208" s="210"/>
      <c r="O208" s="210"/>
      <c r="P208" s="211">
        <f>SUM(P209:P214)</f>
        <v>0</v>
      </c>
      <c r="Q208" s="210"/>
      <c r="R208" s="211">
        <f>SUM(R209:R214)</f>
        <v>0</v>
      </c>
      <c r="S208" s="210"/>
      <c r="T208" s="212">
        <f>SUM(T209:T214)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82</v>
      </c>
      <c r="AT208" s="214" t="s">
        <v>73</v>
      </c>
      <c r="AU208" s="214" t="s">
        <v>82</v>
      </c>
      <c r="AY208" s="213" t="s">
        <v>127</v>
      </c>
      <c r="BK208" s="215">
        <f>SUM(BK209:BK214)</f>
        <v>0</v>
      </c>
    </row>
    <row r="209" s="2" customFormat="1" ht="44.25" customHeight="1">
      <c r="A209" s="38"/>
      <c r="B209" s="39"/>
      <c r="C209" s="218" t="s">
        <v>399</v>
      </c>
      <c r="D209" s="218" t="s">
        <v>129</v>
      </c>
      <c r="E209" s="219" t="s">
        <v>497</v>
      </c>
      <c r="F209" s="220" t="s">
        <v>498</v>
      </c>
      <c r="G209" s="221" t="s">
        <v>485</v>
      </c>
      <c r="H209" s="222">
        <v>27.783000000000001</v>
      </c>
      <c r="I209" s="223"/>
      <c r="J209" s="224">
        <f>ROUND(I209*H209,2)</f>
        <v>0</v>
      </c>
      <c r="K209" s="220" t="s">
        <v>133</v>
      </c>
      <c r="L209" s="44"/>
      <c r="M209" s="225" t="s">
        <v>1</v>
      </c>
      <c r="N209" s="226" t="s">
        <v>39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134</v>
      </c>
      <c r="AT209" s="229" t="s">
        <v>129</v>
      </c>
      <c r="AU209" s="229" t="s">
        <v>84</v>
      </c>
      <c r="AY209" s="17" t="s">
        <v>127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82</v>
      </c>
      <c r="BK209" s="230">
        <f>ROUND(I209*H209,2)</f>
        <v>0</v>
      </c>
      <c r="BL209" s="17" t="s">
        <v>134</v>
      </c>
      <c r="BM209" s="229" t="s">
        <v>856</v>
      </c>
    </row>
    <row r="210" s="2" customFormat="1">
      <c r="A210" s="38"/>
      <c r="B210" s="39"/>
      <c r="C210" s="40"/>
      <c r="D210" s="231" t="s">
        <v>136</v>
      </c>
      <c r="E210" s="40"/>
      <c r="F210" s="232" t="s">
        <v>498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136</v>
      </c>
      <c r="AU210" s="17" t="s">
        <v>84</v>
      </c>
    </row>
    <row r="211" s="13" customFormat="1">
      <c r="A211" s="13"/>
      <c r="B211" s="242"/>
      <c r="C211" s="243"/>
      <c r="D211" s="231" t="s">
        <v>265</v>
      </c>
      <c r="E211" s="244" t="s">
        <v>1</v>
      </c>
      <c r="F211" s="245" t="s">
        <v>857</v>
      </c>
      <c r="G211" s="243"/>
      <c r="H211" s="246">
        <v>27.783000000000001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2" t="s">
        <v>265</v>
      </c>
      <c r="AU211" s="252" t="s">
        <v>84</v>
      </c>
      <c r="AV211" s="13" t="s">
        <v>84</v>
      </c>
      <c r="AW211" s="13" t="s">
        <v>30</v>
      </c>
      <c r="AX211" s="13" t="s">
        <v>74</v>
      </c>
      <c r="AY211" s="252" t="s">
        <v>127</v>
      </c>
    </row>
    <row r="212" s="14" customFormat="1">
      <c r="A212" s="14"/>
      <c r="B212" s="253"/>
      <c r="C212" s="254"/>
      <c r="D212" s="231" t="s">
        <v>265</v>
      </c>
      <c r="E212" s="255" t="s">
        <v>1</v>
      </c>
      <c r="F212" s="256" t="s">
        <v>267</v>
      </c>
      <c r="G212" s="254"/>
      <c r="H212" s="257">
        <v>27.783000000000001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3" t="s">
        <v>265</v>
      </c>
      <c r="AU212" s="263" t="s">
        <v>84</v>
      </c>
      <c r="AV212" s="14" t="s">
        <v>134</v>
      </c>
      <c r="AW212" s="14" t="s">
        <v>30</v>
      </c>
      <c r="AX212" s="14" t="s">
        <v>82</v>
      </c>
      <c r="AY212" s="263" t="s">
        <v>127</v>
      </c>
    </row>
    <row r="213" s="2" customFormat="1" ht="16.5" customHeight="1">
      <c r="A213" s="38"/>
      <c r="B213" s="39"/>
      <c r="C213" s="218" t="s">
        <v>410</v>
      </c>
      <c r="D213" s="218" t="s">
        <v>129</v>
      </c>
      <c r="E213" s="219" t="s">
        <v>858</v>
      </c>
      <c r="F213" s="220" t="s">
        <v>859</v>
      </c>
      <c r="G213" s="221" t="s">
        <v>148</v>
      </c>
      <c r="H213" s="222">
        <v>1</v>
      </c>
      <c r="I213" s="223"/>
      <c r="J213" s="224">
        <f>ROUND(I213*H213,2)</f>
        <v>0</v>
      </c>
      <c r="K213" s="220" t="s">
        <v>1</v>
      </c>
      <c r="L213" s="44"/>
      <c r="M213" s="225" t="s">
        <v>1</v>
      </c>
      <c r="N213" s="226" t="s">
        <v>39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134</v>
      </c>
      <c r="AT213" s="229" t="s">
        <v>129</v>
      </c>
      <c r="AU213" s="229" t="s">
        <v>84</v>
      </c>
      <c r="AY213" s="17" t="s">
        <v>127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82</v>
      </c>
      <c r="BK213" s="230">
        <f>ROUND(I213*H213,2)</f>
        <v>0</v>
      </c>
      <c r="BL213" s="17" t="s">
        <v>134</v>
      </c>
      <c r="BM213" s="229" t="s">
        <v>860</v>
      </c>
    </row>
    <row r="214" s="2" customFormat="1">
      <c r="A214" s="38"/>
      <c r="B214" s="39"/>
      <c r="C214" s="40"/>
      <c r="D214" s="231" t="s">
        <v>173</v>
      </c>
      <c r="E214" s="40"/>
      <c r="F214" s="236" t="s">
        <v>861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173</v>
      </c>
      <c r="AU214" s="17" t="s">
        <v>84</v>
      </c>
    </row>
    <row r="215" s="12" customFormat="1" ht="22.8" customHeight="1">
      <c r="A215" s="12"/>
      <c r="B215" s="202"/>
      <c r="C215" s="203"/>
      <c r="D215" s="204" t="s">
        <v>73</v>
      </c>
      <c r="E215" s="216" t="s">
        <v>502</v>
      </c>
      <c r="F215" s="216" t="s">
        <v>503</v>
      </c>
      <c r="G215" s="203"/>
      <c r="H215" s="203"/>
      <c r="I215" s="206"/>
      <c r="J215" s="217">
        <f>BK215</f>
        <v>0</v>
      </c>
      <c r="K215" s="203"/>
      <c r="L215" s="208"/>
      <c r="M215" s="209"/>
      <c r="N215" s="210"/>
      <c r="O215" s="210"/>
      <c r="P215" s="211">
        <f>SUM(P216:P217)</f>
        <v>0</v>
      </c>
      <c r="Q215" s="210"/>
      <c r="R215" s="211">
        <f>SUM(R216:R217)</f>
        <v>0</v>
      </c>
      <c r="S215" s="210"/>
      <c r="T215" s="212">
        <f>SUM(T216:T217)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82</v>
      </c>
      <c r="AT215" s="214" t="s">
        <v>73</v>
      </c>
      <c r="AU215" s="214" t="s">
        <v>82</v>
      </c>
      <c r="AY215" s="213" t="s">
        <v>127</v>
      </c>
      <c r="BK215" s="215">
        <f>SUM(BK216:BK217)</f>
        <v>0</v>
      </c>
    </row>
    <row r="216" s="2" customFormat="1" ht="16.5" customHeight="1">
      <c r="A216" s="38"/>
      <c r="B216" s="39"/>
      <c r="C216" s="218" t="s">
        <v>416</v>
      </c>
      <c r="D216" s="218" t="s">
        <v>129</v>
      </c>
      <c r="E216" s="219" t="s">
        <v>505</v>
      </c>
      <c r="F216" s="220" t="s">
        <v>506</v>
      </c>
      <c r="G216" s="221" t="s">
        <v>485</v>
      </c>
      <c r="H216" s="222">
        <v>16.969000000000001</v>
      </c>
      <c r="I216" s="223"/>
      <c r="J216" s="224">
        <f>ROUND(I216*H216,2)</f>
        <v>0</v>
      </c>
      <c r="K216" s="220" t="s">
        <v>133</v>
      </c>
      <c r="L216" s="44"/>
      <c r="M216" s="225" t="s">
        <v>1</v>
      </c>
      <c r="N216" s="226" t="s">
        <v>39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134</v>
      </c>
      <c r="AT216" s="229" t="s">
        <v>129</v>
      </c>
      <c r="AU216" s="229" t="s">
        <v>84</v>
      </c>
      <c r="AY216" s="17" t="s">
        <v>127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82</v>
      </c>
      <c r="BK216" s="230">
        <f>ROUND(I216*H216,2)</f>
        <v>0</v>
      </c>
      <c r="BL216" s="17" t="s">
        <v>134</v>
      </c>
      <c r="BM216" s="229" t="s">
        <v>862</v>
      </c>
    </row>
    <row r="217" s="2" customFormat="1">
      <c r="A217" s="38"/>
      <c r="B217" s="39"/>
      <c r="C217" s="40"/>
      <c r="D217" s="231" t="s">
        <v>136</v>
      </c>
      <c r="E217" s="40"/>
      <c r="F217" s="232" t="s">
        <v>508</v>
      </c>
      <c r="G217" s="40"/>
      <c r="H217" s="40"/>
      <c r="I217" s="233"/>
      <c r="J217" s="40"/>
      <c r="K217" s="40"/>
      <c r="L217" s="44"/>
      <c r="M217" s="237"/>
      <c r="N217" s="238"/>
      <c r="O217" s="239"/>
      <c r="P217" s="239"/>
      <c r="Q217" s="239"/>
      <c r="R217" s="239"/>
      <c r="S217" s="239"/>
      <c r="T217" s="240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136</v>
      </c>
      <c r="AU217" s="17" t="s">
        <v>84</v>
      </c>
    </row>
    <row r="218" s="2" customFormat="1" ht="6.96" customHeight="1">
      <c r="A218" s="38"/>
      <c r="B218" s="66"/>
      <c r="C218" s="67"/>
      <c r="D218" s="67"/>
      <c r="E218" s="67"/>
      <c r="F218" s="67"/>
      <c r="G218" s="67"/>
      <c r="H218" s="67"/>
      <c r="I218" s="67"/>
      <c r="J218" s="67"/>
      <c r="K218" s="67"/>
      <c r="L218" s="44"/>
      <c r="M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</row>
  </sheetData>
  <sheetProtection sheet="1" autoFilter="0" formatColumns="0" formatRows="0" objects="1" scenarios="1" spinCount="100000" saltValue="foCujHN0RmfRmxbUd7GLC84DVgrc7ir05FjU/l/ZbPa6PJdHLpdX90b+gE5xK3lpROizkfq5ejglylR/gvpQHQ==" hashValue="4NBbGoy1X9G5b+V3OVS6lv+9+h62Xne/5TiE8FKYuecwnpRrEflBl8LmSKIuRRyl4pR0K8art6c4k3RkGgrF4Q==" algorithmName="SHA-512" password="CC35"/>
  <autoFilter ref="C121:K21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  <c r="AZ2" s="241" t="s">
        <v>863</v>
      </c>
      <c r="BA2" s="241" t="s">
        <v>864</v>
      </c>
      <c r="BB2" s="241" t="s">
        <v>227</v>
      </c>
      <c r="BC2" s="241" t="s">
        <v>865</v>
      </c>
      <c r="BD2" s="241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  <c r="AZ3" s="241" t="s">
        <v>866</v>
      </c>
      <c r="BA3" s="241" t="s">
        <v>867</v>
      </c>
      <c r="BB3" s="241" t="s">
        <v>868</v>
      </c>
      <c r="BC3" s="241" t="s">
        <v>82</v>
      </c>
      <c r="BD3" s="241" t="s">
        <v>84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Jihlava, ř. km 126,193, Konvalinkův jez, Luka n. J., migrační zprůchodnění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869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32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ROUND((SUM(BE118:BE168)),  2)</f>
        <v>0</v>
      </c>
      <c r="G33" s="38"/>
      <c r="H33" s="38"/>
      <c r="I33" s="155">
        <v>0.20999999999999999</v>
      </c>
      <c r="J33" s="154">
        <f>ROUND(((SUM(BE118:BE168))*I33),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ROUND((SUM(BF118:BF168)),  2)</f>
        <v>0</v>
      </c>
      <c r="G34" s="38"/>
      <c r="H34" s="38"/>
      <c r="I34" s="155">
        <v>0.12</v>
      </c>
      <c r="J34" s="154">
        <f>ROUND(((SUM(BF118:BF168))*I34),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ROUND((SUM(BG118:BG168)),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ROUND((SUM(BH118:BH168)),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ROUND((SUM(BI118:BI168)),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Jihlava, ř. km 126,193, Konvalinkův jez, Luka n. J., migrační zprůchodnění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SO-04 - Kácení dřevin a náhradní výsadba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>Seifertová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112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Jihlava, ř. km 126,193, Konvalinkův jez, Luka n. J., migrační zprůchodnění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98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SO-04 - Kácení dřevin a náhradní výsadba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23. 5. 2024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29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31</v>
      </c>
      <c r="J115" s="36" t="str">
        <f>E24</f>
        <v>Seifertová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113</v>
      </c>
      <c r="D117" s="194" t="s">
        <v>59</v>
      </c>
      <c r="E117" s="194" t="s">
        <v>55</v>
      </c>
      <c r="F117" s="194" t="s">
        <v>56</v>
      </c>
      <c r="G117" s="194" t="s">
        <v>114</v>
      </c>
      <c r="H117" s="194" t="s">
        <v>115</v>
      </c>
      <c r="I117" s="194" t="s">
        <v>116</v>
      </c>
      <c r="J117" s="194" t="s">
        <v>102</v>
      </c>
      <c r="K117" s="195" t="s">
        <v>117</v>
      </c>
      <c r="L117" s="196"/>
      <c r="M117" s="100" t="s">
        <v>1</v>
      </c>
      <c r="N117" s="101" t="s">
        <v>38</v>
      </c>
      <c r="O117" s="101" t="s">
        <v>118</v>
      </c>
      <c r="P117" s="101" t="s">
        <v>119</v>
      </c>
      <c r="Q117" s="101" t="s">
        <v>120</v>
      </c>
      <c r="R117" s="101" t="s">
        <v>121</v>
      </c>
      <c r="S117" s="101" t="s">
        <v>122</v>
      </c>
      <c r="T117" s="102" t="s">
        <v>123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124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0.098449999999999996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73</v>
      </c>
      <c r="AU118" s="17" t="s">
        <v>104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73</v>
      </c>
      <c r="E119" s="205" t="s">
        <v>125</v>
      </c>
      <c r="F119" s="205" t="s">
        <v>126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0.098449999999999996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82</v>
      </c>
      <c r="AT119" s="214" t="s">
        <v>73</v>
      </c>
      <c r="AU119" s="214" t="s">
        <v>74</v>
      </c>
      <c r="AY119" s="213" t="s">
        <v>127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73</v>
      </c>
      <c r="E120" s="216" t="s">
        <v>82</v>
      </c>
      <c r="F120" s="216" t="s">
        <v>128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SUM(P121:P168)</f>
        <v>0</v>
      </c>
      <c r="Q120" s="210"/>
      <c r="R120" s="211">
        <f>SUM(R121:R168)</f>
        <v>0.098449999999999996</v>
      </c>
      <c r="S120" s="210"/>
      <c r="T120" s="212">
        <f>SUM(T121:T168)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82</v>
      </c>
      <c r="AT120" s="214" t="s">
        <v>73</v>
      </c>
      <c r="AU120" s="214" t="s">
        <v>82</v>
      </c>
      <c r="AY120" s="213" t="s">
        <v>127</v>
      </c>
      <c r="BK120" s="215">
        <f>SUM(BK121:BK168)</f>
        <v>0</v>
      </c>
    </row>
    <row r="121" s="2" customFormat="1" ht="16.5" customHeight="1">
      <c r="A121" s="38"/>
      <c r="B121" s="39"/>
      <c r="C121" s="218" t="s">
        <v>82</v>
      </c>
      <c r="D121" s="218" t="s">
        <v>129</v>
      </c>
      <c r="E121" s="219" t="s">
        <v>870</v>
      </c>
      <c r="F121" s="220" t="s">
        <v>871</v>
      </c>
      <c r="G121" s="221" t="s">
        <v>227</v>
      </c>
      <c r="H121" s="222">
        <v>627</v>
      </c>
      <c r="I121" s="223"/>
      <c r="J121" s="224">
        <f>ROUND(I121*H121,2)</f>
        <v>0</v>
      </c>
      <c r="K121" s="220" t="s">
        <v>133</v>
      </c>
      <c r="L121" s="44"/>
      <c r="M121" s="225" t="s">
        <v>1</v>
      </c>
      <c r="N121" s="226" t="s">
        <v>39</v>
      </c>
      <c r="O121" s="91"/>
      <c r="P121" s="227">
        <f>O121*H121</f>
        <v>0</v>
      </c>
      <c r="Q121" s="227">
        <v>3.0000000000000001E-05</v>
      </c>
      <c r="R121" s="227">
        <f>Q121*H121</f>
        <v>0.01881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134</v>
      </c>
      <c r="AT121" s="229" t="s">
        <v>129</v>
      </c>
      <c r="AU121" s="229" t="s">
        <v>84</v>
      </c>
      <c r="AY121" s="17" t="s">
        <v>127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82</v>
      </c>
      <c r="BK121" s="230">
        <f>ROUND(I121*H121,2)</f>
        <v>0</v>
      </c>
      <c r="BL121" s="17" t="s">
        <v>134</v>
      </c>
      <c r="BM121" s="229" t="s">
        <v>872</v>
      </c>
    </row>
    <row r="122" s="2" customFormat="1">
      <c r="A122" s="38"/>
      <c r="B122" s="39"/>
      <c r="C122" s="40"/>
      <c r="D122" s="231" t="s">
        <v>136</v>
      </c>
      <c r="E122" s="40"/>
      <c r="F122" s="232" t="s">
        <v>873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136</v>
      </c>
      <c r="AU122" s="17" t="s">
        <v>84</v>
      </c>
    </row>
    <row r="123" s="13" customFormat="1">
      <c r="A123" s="13"/>
      <c r="B123" s="242"/>
      <c r="C123" s="243"/>
      <c r="D123" s="231" t="s">
        <v>265</v>
      </c>
      <c r="E123" s="244" t="s">
        <v>1</v>
      </c>
      <c r="F123" s="245" t="s">
        <v>863</v>
      </c>
      <c r="G123" s="243"/>
      <c r="H123" s="246">
        <v>627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2" t="s">
        <v>265</v>
      </c>
      <c r="AU123" s="252" t="s">
        <v>84</v>
      </c>
      <c r="AV123" s="13" t="s">
        <v>84</v>
      </c>
      <c r="AW123" s="13" t="s">
        <v>30</v>
      </c>
      <c r="AX123" s="13" t="s">
        <v>82</v>
      </c>
      <c r="AY123" s="252" t="s">
        <v>127</v>
      </c>
    </row>
    <row r="124" s="2" customFormat="1" ht="37.8" customHeight="1">
      <c r="A124" s="38"/>
      <c r="B124" s="39"/>
      <c r="C124" s="218" t="s">
        <v>84</v>
      </c>
      <c r="D124" s="218" t="s">
        <v>129</v>
      </c>
      <c r="E124" s="219" t="s">
        <v>874</v>
      </c>
      <c r="F124" s="220" t="s">
        <v>875</v>
      </c>
      <c r="G124" s="221" t="s">
        <v>227</v>
      </c>
      <c r="H124" s="222">
        <v>627</v>
      </c>
      <c r="I124" s="223"/>
      <c r="J124" s="224">
        <f>ROUND(I124*H124,2)</f>
        <v>0</v>
      </c>
      <c r="K124" s="220" t="s">
        <v>133</v>
      </c>
      <c r="L124" s="44"/>
      <c r="M124" s="225" t="s">
        <v>1</v>
      </c>
      <c r="N124" s="226" t="s">
        <v>39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134</v>
      </c>
      <c r="AT124" s="229" t="s">
        <v>129</v>
      </c>
      <c r="AU124" s="229" t="s">
        <v>84</v>
      </c>
      <c r="AY124" s="17" t="s">
        <v>127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82</v>
      </c>
      <c r="BK124" s="230">
        <f>ROUND(I124*H124,2)</f>
        <v>0</v>
      </c>
      <c r="BL124" s="17" t="s">
        <v>134</v>
      </c>
      <c r="BM124" s="229" t="s">
        <v>876</v>
      </c>
    </row>
    <row r="125" s="2" customFormat="1">
      <c r="A125" s="38"/>
      <c r="B125" s="39"/>
      <c r="C125" s="40"/>
      <c r="D125" s="231" t="s">
        <v>136</v>
      </c>
      <c r="E125" s="40"/>
      <c r="F125" s="232" t="s">
        <v>877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136</v>
      </c>
      <c r="AU125" s="17" t="s">
        <v>84</v>
      </c>
    </row>
    <row r="126" s="13" customFormat="1">
      <c r="A126" s="13"/>
      <c r="B126" s="242"/>
      <c r="C126" s="243"/>
      <c r="D126" s="231" t="s">
        <v>265</v>
      </c>
      <c r="E126" s="244" t="s">
        <v>863</v>
      </c>
      <c r="F126" s="245" t="s">
        <v>865</v>
      </c>
      <c r="G126" s="243"/>
      <c r="H126" s="246">
        <v>627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2" t="s">
        <v>265</v>
      </c>
      <c r="AU126" s="252" t="s">
        <v>84</v>
      </c>
      <c r="AV126" s="13" t="s">
        <v>84</v>
      </c>
      <c r="AW126" s="13" t="s">
        <v>30</v>
      </c>
      <c r="AX126" s="13" t="s">
        <v>82</v>
      </c>
      <c r="AY126" s="252" t="s">
        <v>127</v>
      </c>
    </row>
    <row r="127" s="2" customFormat="1" ht="33" customHeight="1">
      <c r="A127" s="38"/>
      <c r="B127" s="39"/>
      <c r="C127" s="218" t="s">
        <v>145</v>
      </c>
      <c r="D127" s="218" t="s">
        <v>129</v>
      </c>
      <c r="E127" s="219" t="s">
        <v>878</v>
      </c>
      <c r="F127" s="220" t="s">
        <v>879</v>
      </c>
      <c r="G127" s="221" t="s">
        <v>599</v>
      </c>
      <c r="H127" s="222">
        <v>1</v>
      </c>
      <c r="I127" s="223"/>
      <c r="J127" s="224">
        <f>ROUND(I127*H127,2)</f>
        <v>0</v>
      </c>
      <c r="K127" s="220" t="s">
        <v>133</v>
      </c>
      <c r="L127" s="44"/>
      <c r="M127" s="225" t="s">
        <v>1</v>
      </c>
      <c r="N127" s="226" t="s">
        <v>39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134</v>
      </c>
      <c r="AT127" s="229" t="s">
        <v>129</v>
      </c>
      <c r="AU127" s="229" t="s">
        <v>84</v>
      </c>
      <c r="AY127" s="17" t="s">
        <v>127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82</v>
      </c>
      <c r="BK127" s="230">
        <f>ROUND(I127*H127,2)</f>
        <v>0</v>
      </c>
      <c r="BL127" s="17" t="s">
        <v>134</v>
      </c>
      <c r="BM127" s="229" t="s">
        <v>880</v>
      </c>
    </row>
    <row r="128" s="2" customFormat="1">
      <c r="A128" s="38"/>
      <c r="B128" s="39"/>
      <c r="C128" s="40"/>
      <c r="D128" s="231" t="s">
        <v>136</v>
      </c>
      <c r="E128" s="40"/>
      <c r="F128" s="232" t="s">
        <v>879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136</v>
      </c>
      <c r="AU128" s="17" t="s">
        <v>84</v>
      </c>
    </row>
    <row r="129" s="13" customFormat="1">
      <c r="A129" s="13"/>
      <c r="B129" s="242"/>
      <c r="C129" s="243"/>
      <c r="D129" s="231" t="s">
        <v>265</v>
      </c>
      <c r="E129" s="244" t="s">
        <v>866</v>
      </c>
      <c r="F129" s="245" t="s">
        <v>82</v>
      </c>
      <c r="G129" s="243"/>
      <c r="H129" s="246">
        <v>1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2" t="s">
        <v>265</v>
      </c>
      <c r="AU129" s="252" t="s">
        <v>84</v>
      </c>
      <c r="AV129" s="13" t="s">
        <v>84</v>
      </c>
      <c r="AW129" s="13" t="s">
        <v>30</v>
      </c>
      <c r="AX129" s="13" t="s">
        <v>82</v>
      </c>
      <c r="AY129" s="252" t="s">
        <v>127</v>
      </c>
    </row>
    <row r="130" s="2" customFormat="1" ht="16.5" customHeight="1">
      <c r="A130" s="38"/>
      <c r="B130" s="39"/>
      <c r="C130" s="218" t="s">
        <v>134</v>
      </c>
      <c r="D130" s="218" t="s">
        <v>129</v>
      </c>
      <c r="E130" s="219" t="s">
        <v>881</v>
      </c>
      <c r="F130" s="220" t="s">
        <v>882</v>
      </c>
      <c r="G130" s="221" t="s">
        <v>599</v>
      </c>
      <c r="H130" s="222">
        <v>1</v>
      </c>
      <c r="I130" s="223"/>
      <c r="J130" s="224">
        <f>ROUND(I130*H130,2)</f>
        <v>0</v>
      </c>
      <c r="K130" s="220" t="s">
        <v>133</v>
      </c>
      <c r="L130" s="44"/>
      <c r="M130" s="225" t="s">
        <v>1</v>
      </c>
      <c r="N130" s="226" t="s">
        <v>39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134</v>
      </c>
      <c r="AT130" s="229" t="s">
        <v>129</v>
      </c>
      <c r="AU130" s="229" t="s">
        <v>84</v>
      </c>
      <c r="AY130" s="17" t="s">
        <v>127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82</v>
      </c>
      <c r="BK130" s="230">
        <f>ROUND(I130*H130,2)</f>
        <v>0</v>
      </c>
      <c r="BL130" s="17" t="s">
        <v>134</v>
      </c>
      <c r="BM130" s="229" t="s">
        <v>883</v>
      </c>
    </row>
    <row r="131" s="2" customFormat="1">
      <c r="A131" s="38"/>
      <c r="B131" s="39"/>
      <c r="C131" s="40"/>
      <c r="D131" s="231" t="s">
        <v>136</v>
      </c>
      <c r="E131" s="40"/>
      <c r="F131" s="232" t="s">
        <v>884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136</v>
      </c>
      <c r="AU131" s="17" t="s">
        <v>84</v>
      </c>
    </row>
    <row r="132" s="13" customFormat="1">
      <c r="A132" s="13"/>
      <c r="B132" s="242"/>
      <c r="C132" s="243"/>
      <c r="D132" s="231" t="s">
        <v>265</v>
      </c>
      <c r="E132" s="244" t="s">
        <v>1</v>
      </c>
      <c r="F132" s="245" t="s">
        <v>866</v>
      </c>
      <c r="G132" s="243"/>
      <c r="H132" s="246">
        <v>1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2" t="s">
        <v>265</v>
      </c>
      <c r="AU132" s="252" t="s">
        <v>84</v>
      </c>
      <c r="AV132" s="13" t="s">
        <v>84</v>
      </c>
      <c r="AW132" s="13" t="s">
        <v>30</v>
      </c>
      <c r="AX132" s="13" t="s">
        <v>82</v>
      </c>
      <c r="AY132" s="252" t="s">
        <v>127</v>
      </c>
    </row>
    <row r="133" s="2" customFormat="1" ht="24.15" customHeight="1">
      <c r="A133" s="38"/>
      <c r="B133" s="39"/>
      <c r="C133" s="218" t="s">
        <v>144</v>
      </c>
      <c r="D133" s="218" t="s">
        <v>129</v>
      </c>
      <c r="E133" s="219" t="s">
        <v>885</v>
      </c>
      <c r="F133" s="220" t="s">
        <v>886</v>
      </c>
      <c r="G133" s="221" t="s">
        <v>599</v>
      </c>
      <c r="H133" s="222">
        <v>1</v>
      </c>
      <c r="I133" s="223"/>
      <c r="J133" s="224">
        <f>ROUND(I133*H133,2)</f>
        <v>0</v>
      </c>
      <c r="K133" s="220" t="s">
        <v>133</v>
      </c>
      <c r="L133" s="44"/>
      <c r="M133" s="225" t="s">
        <v>1</v>
      </c>
      <c r="N133" s="226" t="s">
        <v>39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134</v>
      </c>
      <c r="AT133" s="229" t="s">
        <v>129</v>
      </c>
      <c r="AU133" s="229" t="s">
        <v>84</v>
      </c>
      <c r="AY133" s="17" t="s">
        <v>127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82</v>
      </c>
      <c r="BK133" s="230">
        <f>ROUND(I133*H133,2)</f>
        <v>0</v>
      </c>
      <c r="BL133" s="17" t="s">
        <v>134</v>
      </c>
      <c r="BM133" s="229" t="s">
        <v>887</v>
      </c>
    </row>
    <row r="134" s="2" customFormat="1">
      <c r="A134" s="38"/>
      <c r="B134" s="39"/>
      <c r="C134" s="40"/>
      <c r="D134" s="231" t="s">
        <v>136</v>
      </c>
      <c r="E134" s="40"/>
      <c r="F134" s="232" t="s">
        <v>886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136</v>
      </c>
      <c r="AU134" s="17" t="s">
        <v>84</v>
      </c>
    </row>
    <row r="135" s="13" customFormat="1">
      <c r="A135" s="13"/>
      <c r="B135" s="242"/>
      <c r="C135" s="243"/>
      <c r="D135" s="231" t="s">
        <v>265</v>
      </c>
      <c r="E135" s="244" t="s">
        <v>1</v>
      </c>
      <c r="F135" s="245" t="s">
        <v>866</v>
      </c>
      <c r="G135" s="243"/>
      <c r="H135" s="246">
        <v>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2" t="s">
        <v>265</v>
      </c>
      <c r="AU135" s="252" t="s">
        <v>84</v>
      </c>
      <c r="AV135" s="13" t="s">
        <v>84</v>
      </c>
      <c r="AW135" s="13" t="s">
        <v>30</v>
      </c>
      <c r="AX135" s="13" t="s">
        <v>82</v>
      </c>
      <c r="AY135" s="252" t="s">
        <v>127</v>
      </c>
    </row>
    <row r="136" s="2" customFormat="1" ht="49.05" customHeight="1">
      <c r="A136" s="38"/>
      <c r="B136" s="39"/>
      <c r="C136" s="218" t="s">
        <v>159</v>
      </c>
      <c r="D136" s="218" t="s">
        <v>129</v>
      </c>
      <c r="E136" s="219" t="s">
        <v>888</v>
      </c>
      <c r="F136" s="220" t="s">
        <v>889</v>
      </c>
      <c r="G136" s="221" t="s">
        <v>599</v>
      </c>
      <c r="H136" s="222">
        <v>1</v>
      </c>
      <c r="I136" s="223"/>
      <c r="J136" s="224">
        <f>ROUND(I136*H136,2)</f>
        <v>0</v>
      </c>
      <c r="K136" s="220" t="s">
        <v>133</v>
      </c>
      <c r="L136" s="44"/>
      <c r="M136" s="225" t="s">
        <v>1</v>
      </c>
      <c r="N136" s="226" t="s">
        <v>39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134</v>
      </c>
      <c r="AT136" s="229" t="s">
        <v>129</v>
      </c>
      <c r="AU136" s="229" t="s">
        <v>84</v>
      </c>
      <c r="AY136" s="17" t="s">
        <v>127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82</v>
      </c>
      <c r="BK136" s="230">
        <f>ROUND(I136*H136,2)</f>
        <v>0</v>
      </c>
      <c r="BL136" s="17" t="s">
        <v>134</v>
      </c>
      <c r="BM136" s="229" t="s">
        <v>890</v>
      </c>
    </row>
    <row r="137" s="2" customFormat="1">
      <c r="A137" s="38"/>
      <c r="B137" s="39"/>
      <c r="C137" s="40"/>
      <c r="D137" s="231" t="s">
        <v>136</v>
      </c>
      <c r="E137" s="40"/>
      <c r="F137" s="232" t="s">
        <v>889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136</v>
      </c>
      <c r="AU137" s="17" t="s">
        <v>84</v>
      </c>
    </row>
    <row r="138" s="13" customFormat="1">
      <c r="A138" s="13"/>
      <c r="B138" s="242"/>
      <c r="C138" s="243"/>
      <c r="D138" s="231" t="s">
        <v>265</v>
      </c>
      <c r="E138" s="244" t="s">
        <v>1</v>
      </c>
      <c r="F138" s="245" t="s">
        <v>866</v>
      </c>
      <c r="G138" s="243"/>
      <c r="H138" s="246">
        <v>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265</v>
      </c>
      <c r="AU138" s="252" t="s">
        <v>84</v>
      </c>
      <c r="AV138" s="13" t="s">
        <v>84</v>
      </c>
      <c r="AW138" s="13" t="s">
        <v>30</v>
      </c>
      <c r="AX138" s="13" t="s">
        <v>82</v>
      </c>
      <c r="AY138" s="252" t="s">
        <v>127</v>
      </c>
    </row>
    <row r="139" s="2" customFormat="1" ht="33" customHeight="1">
      <c r="A139" s="38"/>
      <c r="B139" s="39"/>
      <c r="C139" s="218" t="s">
        <v>163</v>
      </c>
      <c r="D139" s="218" t="s">
        <v>129</v>
      </c>
      <c r="E139" s="219" t="s">
        <v>891</v>
      </c>
      <c r="F139" s="220" t="s">
        <v>892</v>
      </c>
      <c r="G139" s="221" t="s">
        <v>599</v>
      </c>
      <c r="H139" s="222">
        <v>6</v>
      </c>
      <c r="I139" s="223"/>
      <c r="J139" s="224">
        <f>ROUND(I139*H139,2)</f>
        <v>0</v>
      </c>
      <c r="K139" s="220" t="s">
        <v>133</v>
      </c>
      <c r="L139" s="44"/>
      <c r="M139" s="225" t="s">
        <v>1</v>
      </c>
      <c r="N139" s="226" t="s">
        <v>39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134</v>
      </c>
      <c r="AT139" s="229" t="s">
        <v>129</v>
      </c>
      <c r="AU139" s="229" t="s">
        <v>84</v>
      </c>
      <c r="AY139" s="17" t="s">
        <v>127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82</v>
      </c>
      <c r="BK139" s="230">
        <f>ROUND(I139*H139,2)</f>
        <v>0</v>
      </c>
      <c r="BL139" s="17" t="s">
        <v>134</v>
      </c>
      <c r="BM139" s="229" t="s">
        <v>893</v>
      </c>
    </row>
    <row r="140" s="2" customFormat="1">
      <c r="A140" s="38"/>
      <c r="B140" s="39"/>
      <c r="C140" s="40"/>
      <c r="D140" s="231" t="s">
        <v>136</v>
      </c>
      <c r="E140" s="40"/>
      <c r="F140" s="232" t="s">
        <v>894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136</v>
      </c>
      <c r="AU140" s="17" t="s">
        <v>84</v>
      </c>
    </row>
    <row r="141" s="2" customFormat="1" ht="33" customHeight="1">
      <c r="A141" s="38"/>
      <c r="B141" s="39"/>
      <c r="C141" s="218" t="s">
        <v>168</v>
      </c>
      <c r="D141" s="218" t="s">
        <v>129</v>
      </c>
      <c r="E141" s="219" t="s">
        <v>895</v>
      </c>
      <c r="F141" s="220" t="s">
        <v>896</v>
      </c>
      <c r="G141" s="221" t="s">
        <v>599</v>
      </c>
      <c r="H141" s="222">
        <v>4</v>
      </c>
      <c r="I141" s="223"/>
      <c r="J141" s="224">
        <f>ROUND(I141*H141,2)</f>
        <v>0</v>
      </c>
      <c r="K141" s="220" t="s">
        <v>133</v>
      </c>
      <c r="L141" s="44"/>
      <c r="M141" s="225" t="s">
        <v>1</v>
      </c>
      <c r="N141" s="226" t="s">
        <v>39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134</v>
      </c>
      <c r="AT141" s="229" t="s">
        <v>129</v>
      </c>
      <c r="AU141" s="229" t="s">
        <v>84</v>
      </c>
      <c r="AY141" s="17" t="s">
        <v>127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82</v>
      </c>
      <c r="BK141" s="230">
        <f>ROUND(I141*H141,2)</f>
        <v>0</v>
      </c>
      <c r="BL141" s="17" t="s">
        <v>134</v>
      </c>
      <c r="BM141" s="229" t="s">
        <v>897</v>
      </c>
    </row>
    <row r="142" s="2" customFormat="1">
      <c r="A142" s="38"/>
      <c r="B142" s="39"/>
      <c r="C142" s="40"/>
      <c r="D142" s="231" t="s">
        <v>136</v>
      </c>
      <c r="E142" s="40"/>
      <c r="F142" s="232" t="s">
        <v>898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136</v>
      </c>
      <c r="AU142" s="17" t="s">
        <v>84</v>
      </c>
    </row>
    <row r="143" s="2" customFormat="1" ht="24.15" customHeight="1">
      <c r="A143" s="38"/>
      <c r="B143" s="39"/>
      <c r="C143" s="218" t="s">
        <v>175</v>
      </c>
      <c r="D143" s="218" t="s">
        <v>129</v>
      </c>
      <c r="E143" s="219" t="s">
        <v>899</v>
      </c>
      <c r="F143" s="220" t="s">
        <v>900</v>
      </c>
      <c r="G143" s="221" t="s">
        <v>599</v>
      </c>
      <c r="H143" s="222">
        <v>4</v>
      </c>
      <c r="I143" s="223"/>
      <c r="J143" s="224">
        <f>ROUND(I143*H143,2)</f>
        <v>0</v>
      </c>
      <c r="K143" s="220" t="s">
        <v>133</v>
      </c>
      <c r="L143" s="44"/>
      <c r="M143" s="225" t="s">
        <v>1</v>
      </c>
      <c r="N143" s="226" t="s">
        <v>39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134</v>
      </c>
      <c r="AT143" s="229" t="s">
        <v>129</v>
      </c>
      <c r="AU143" s="229" t="s">
        <v>84</v>
      </c>
      <c r="AY143" s="17" t="s">
        <v>127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82</v>
      </c>
      <c r="BK143" s="230">
        <f>ROUND(I143*H143,2)</f>
        <v>0</v>
      </c>
      <c r="BL143" s="17" t="s">
        <v>134</v>
      </c>
      <c r="BM143" s="229" t="s">
        <v>901</v>
      </c>
    </row>
    <row r="144" s="2" customFormat="1">
      <c r="A144" s="38"/>
      <c r="B144" s="39"/>
      <c r="C144" s="40"/>
      <c r="D144" s="231" t="s">
        <v>136</v>
      </c>
      <c r="E144" s="40"/>
      <c r="F144" s="232" t="s">
        <v>902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136</v>
      </c>
      <c r="AU144" s="17" t="s">
        <v>84</v>
      </c>
    </row>
    <row r="145" s="2" customFormat="1" ht="16.5" customHeight="1">
      <c r="A145" s="38"/>
      <c r="B145" s="39"/>
      <c r="C145" s="264" t="s">
        <v>180</v>
      </c>
      <c r="D145" s="264" t="s">
        <v>363</v>
      </c>
      <c r="E145" s="265" t="s">
        <v>903</v>
      </c>
      <c r="F145" s="266" t="s">
        <v>904</v>
      </c>
      <c r="G145" s="267" t="s">
        <v>599</v>
      </c>
      <c r="H145" s="268">
        <v>2</v>
      </c>
      <c r="I145" s="269"/>
      <c r="J145" s="270">
        <f>ROUND(I145*H145,2)</f>
        <v>0</v>
      </c>
      <c r="K145" s="266" t="s">
        <v>1</v>
      </c>
      <c r="L145" s="271"/>
      <c r="M145" s="272" t="s">
        <v>1</v>
      </c>
      <c r="N145" s="273" t="s">
        <v>39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168</v>
      </c>
      <c r="AT145" s="229" t="s">
        <v>363</v>
      </c>
      <c r="AU145" s="229" t="s">
        <v>84</v>
      </c>
      <c r="AY145" s="17" t="s">
        <v>127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82</v>
      </c>
      <c r="BK145" s="230">
        <f>ROUND(I145*H145,2)</f>
        <v>0</v>
      </c>
      <c r="BL145" s="17" t="s">
        <v>134</v>
      </c>
      <c r="BM145" s="229" t="s">
        <v>905</v>
      </c>
    </row>
    <row r="146" s="2" customFormat="1">
      <c r="A146" s="38"/>
      <c r="B146" s="39"/>
      <c r="C146" s="40"/>
      <c r="D146" s="231" t="s">
        <v>136</v>
      </c>
      <c r="E146" s="40"/>
      <c r="F146" s="232" t="s">
        <v>904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136</v>
      </c>
      <c r="AU146" s="17" t="s">
        <v>84</v>
      </c>
    </row>
    <row r="147" s="2" customFormat="1">
      <c r="A147" s="38"/>
      <c r="B147" s="39"/>
      <c r="C147" s="40"/>
      <c r="D147" s="231" t="s">
        <v>173</v>
      </c>
      <c r="E147" s="40"/>
      <c r="F147" s="236" t="s">
        <v>906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173</v>
      </c>
      <c r="AU147" s="17" t="s">
        <v>84</v>
      </c>
    </row>
    <row r="148" s="2" customFormat="1" ht="16.5" customHeight="1">
      <c r="A148" s="38"/>
      <c r="B148" s="39"/>
      <c r="C148" s="264" t="s">
        <v>184</v>
      </c>
      <c r="D148" s="264" t="s">
        <v>363</v>
      </c>
      <c r="E148" s="265" t="s">
        <v>907</v>
      </c>
      <c r="F148" s="266" t="s">
        <v>908</v>
      </c>
      <c r="G148" s="267" t="s">
        <v>599</v>
      </c>
      <c r="H148" s="268">
        <v>2</v>
      </c>
      <c r="I148" s="269"/>
      <c r="J148" s="270">
        <f>ROUND(I148*H148,2)</f>
        <v>0</v>
      </c>
      <c r="K148" s="266" t="s">
        <v>1</v>
      </c>
      <c r="L148" s="271"/>
      <c r="M148" s="272" t="s">
        <v>1</v>
      </c>
      <c r="N148" s="273" t="s">
        <v>39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168</v>
      </c>
      <c r="AT148" s="229" t="s">
        <v>363</v>
      </c>
      <c r="AU148" s="229" t="s">
        <v>84</v>
      </c>
      <c r="AY148" s="17" t="s">
        <v>127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82</v>
      </c>
      <c r="BK148" s="230">
        <f>ROUND(I148*H148,2)</f>
        <v>0</v>
      </c>
      <c r="BL148" s="17" t="s">
        <v>134</v>
      </c>
      <c r="BM148" s="229" t="s">
        <v>909</v>
      </c>
    </row>
    <row r="149" s="2" customFormat="1">
      <c r="A149" s="38"/>
      <c r="B149" s="39"/>
      <c r="C149" s="40"/>
      <c r="D149" s="231" t="s">
        <v>136</v>
      </c>
      <c r="E149" s="40"/>
      <c r="F149" s="232" t="s">
        <v>908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136</v>
      </c>
      <c r="AU149" s="17" t="s">
        <v>84</v>
      </c>
    </row>
    <row r="150" s="2" customFormat="1">
      <c r="A150" s="38"/>
      <c r="B150" s="39"/>
      <c r="C150" s="40"/>
      <c r="D150" s="231" t="s">
        <v>173</v>
      </c>
      <c r="E150" s="40"/>
      <c r="F150" s="236" t="s">
        <v>906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173</v>
      </c>
      <c r="AU150" s="17" t="s">
        <v>84</v>
      </c>
    </row>
    <row r="151" s="2" customFormat="1" ht="24.15" customHeight="1">
      <c r="A151" s="38"/>
      <c r="B151" s="39"/>
      <c r="C151" s="218" t="s">
        <v>8</v>
      </c>
      <c r="D151" s="218" t="s">
        <v>129</v>
      </c>
      <c r="E151" s="219" t="s">
        <v>910</v>
      </c>
      <c r="F151" s="220" t="s">
        <v>911</v>
      </c>
      <c r="G151" s="221" t="s">
        <v>599</v>
      </c>
      <c r="H151" s="222">
        <v>6</v>
      </c>
      <c r="I151" s="223"/>
      <c r="J151" s="224">
        <f>ROUND(I151*H151,2)</f>
        <v>0</v>
      </c>
      <c r="K151" s="220" t="s">
        <v>133</v>
      </c>
      <c r="L151" s="44"/>
      <c r="M151" s="225" t="s">
        <v>1</v>
      </c>
      <c r="N151" s="226" t="s">
        <v>39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134</v>
      </c>
      <c r="AT151" s="229" t="s">
        <v>129</v>
      </c>
      <c r="AU151" s="229" t="s">
        <v>84</v>
      </c>
      <c r="AY151" s="17" t="s">
        <v>127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82</v>
      </c>
      <c r="BK151" s="230">
        <f>ROUND(I151*H151,2)</f>
        <v>0</v>
      </c>
      <c r="BL151" s="17" t="s">
        <v>134</v>
      </c>
      <c r="BM151" s="229" t="s">
        <v>912</v>
      </c>
    </row>
    <row r="152" s="2" customFormat="1">
      <c r="A152" s="38"/>
      <c r="B152" s="39"/>
      <c r="C152" s="40"/>
      <c r="D152" s="231" t="s">
        <v>136</v>
      </c>
      <c r="E152" s="40"/>
      <c r="F152" s="232" t="s">
        <v>913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136</v>
      </c>
      <c r="AU152" s="17" t="s">
        <v>84</v>
      </c>
    </row>
    <row r="153" s="2" customFormat="1" ht="16.5" customHeight="1">
      <c r="A153" s="38"/>
      <c r="B153" s="39"/>
      <c r="C153" s="264" t="s">
        <v>193</v>
      </c>
      <c r="D153" s="264" t="s">
        <v>363</v>
      </c>
      <c r="E153" s="265" t="s">
        <v>914</v>
      </c>
      <c r="F153" s="266" t="s">
        <v>915</v>
      </c>
      <c r="G153" s="267" t="s">
        <v>599</v>
      </c>
      <c r="H153" s="268">
        <v>3</v>
      </c>
      <c r="I153" s="269"/>
      <c r="J153" s="270">
        <f>ROUND(I153*H153,2)</f>
        <v>0</v>
      </c>
      <c r="K153" s="266" t="s">
        <v>1</v>
      </c>
      <c r="L153" s="271"/>
      <c r="M153" s="272" t="s">
        <v>1</v>
      </c>
      <c r="N153" s="273" t="s">
        <v>39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168</v>
      </c>
      <c r="AT153" s="229" t="s">
        <v>363</v>
      </c>
      <c r="AU153" s="229" t="s">
        <v>84</v>
      </c>
      <c r="AY153" s="17" t="s">
        <v>127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82</v>
      </c>
      <c r="BK153" s="230">
        <f>ROUND(I153*H153,2)</f>
        <v>0</v>
      </c>
      <c r="BL153" s="17" t="s">
        <v>134</v>
      </c>
      <c r="BM153" s="229" t="s">
        <v>916</v>
      </c>
    </row>
    <row r="154" s="2" customFormat="1">
      <c r="A154" s="38"/>
      <c r="B154" s="39"/>
      <c r="C154" s="40"/>
      <c r="D154" s="231" t="s">
        <v>136</v>
      </c>
      <c r="E154" s="40"/>
      <c r="F154" s="232" t="s">
        <v>917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136</v>
      </c>
      <c r="AU154" s="17" t="s">
        <v>84</v>
      </c>
    </row>
    <row r="155" s="2" customFormat="1" ht="16.5" customHeight="1">
      <c r="A155" s="38"/>
      <c r="B155" s="39"/>
      <c r="C155" s="264" t="s">
        <v>199</v>
      </c>
      <c r="D155" s="264" t="s">
        <v>363</v>
      </c>
      <c r="E155" s="265" t="s">
        <v>918</v>
      </c>
      <c r="F155" s="266" t="s">
        <v>919</v>
      </c>
      <c r="G155" s="267" t="s">
        <v>920</v>
      </c>
      <c r="H155" s="268">
        <v>3</v>
      </c>
      <c r="I155" s="269"/>
      <c r="J155" s="270">
        <f>ROUND(I155*H155,2)</f>
        <v>0</v>
      </c>
      <c r="K155" s="266" t="s">
        <v>1</v>
      </c>
      <c r="L155" s="271"/>
      <c r="M155" s="272" t="s">
        <v>1</v>
      </c>
      <c r="N155" s="273" t="s">
        <v>39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168</v>
      </c>
      <c r="AT155" s="229" t="s">
        <v>363</v>
      </c>
      <c r="AU155" s="229" t="s">
        <v>84</v>
      </c>
      <c r="AY155" s="17" t="s">
        <v>127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82</v>
      </c>
      <c r="BK155" s="230">
        <f>ROUND(I155*H155,2)</f>
        <v>0</v>
      </c>
      <c r="BL155" s="17" t="s">
        <v>134</v>
      </c>
      <c r="BM155" s="229" t="s">
        <v>921</v>
      </c>
    </row>
    <row r="156" s="2" customFormat="1">
      <c r="A156" s="38"/>
      <c r="B156" s="39"/>
      <c r="C156" s="40"/>
      <c r="D156" s="231" t="s">
        <v>136</v>
      </c>
      <c r="E156" s="40"/>
      <c r="F156" s="232" t="s">
        <v>919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136</v>
      </c>
      <c r="AU156" s="17" t="s">
        <v>84</v>
      </c>
    </row>
    <row r="157" s="2" customFormat="1" ht="33" customHeight="1">
      <c r="A157" s="38"/>
      <c r="B157" s="39"/>
      <c r="C157" s="218" t="s">
        <v>206</v>
      </c>
      <c r="D157" s="218" t="s">
        <v>129</v>
      </c>
      <c r="E157" s="219" t="s">
        <v>922</v>
      </c>
      <c r="F157" s="220" t="s">
        <v>923</v>
      </c>
      <c r="G157" s="221" t="s">
        <v>599</v>
      </c>
      <c r="H157" s="222">
        <v>4</v>
      </c>
      <c r="I157" s="223"/>
      <c r="J157" s="224">
        <f>ROUND(I157*H157,2)</f>
        <v>0</v>
      </c>
      <c r="K157" s="220" t="s">
        <v>133</v>
      </c>
      <c r="L157" s="44"/>
      <c r="M157" s="225" t="s">
        <v>1</v>
      </c>
      <c r="N157" s="226" t="s">
        <v>39</v>
      </c>
      <c r="O157" s="91"/>
      <c r="P157" s="227">
        <f>O157*H157</f>
        <v>0</v>
      </c>
      <c r="Q157" s="227">
        <v>5.0000000000000002E-05</v>
      </c>
      <c r="R157" s="227">
        <f>Q157*H157</f>
        <v>0.00020000000000000001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134</v>
      </c>
      <c r="AT157" s="229" t="s">
        <v>129</v>
      </c>
      <c r="AU157" s="229" t="s">
        <v>84</v>
      </c>
      <c r="AY157" s="17" t="s">
        <v>127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82</v>
      </c>
      <c r="BK157" s="230">
        <f>ROUND(I157*H157,2)</f>
        <v>0</v>
      </c>
      <c r="BL157" s="17" t="s">
        <v>134</v>
      </c>
      <c r="BM157" s="229" t="s">
        <v>924</v>
      </c>
    </row>
    <row r="158" s="2" customFormat="1">
      <c r="A158" s="38"/>
      <c r="B158" s="39"/>
      <c r="C158" s="40"/>
      <c r="D158" s="231" t="s">
        <v>136</v>
      </c>
      <c r="E158" s="40"/>
      <c r="F158" s="232" t="s">
        <v>925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136</v>
      </c>
      <c r="AU158" s="17" t="s">
        <v>84</v>
      </c>
    </row>
    <row r="159" s="2" customFormat="1" ht="21.75" customHeight="1">
      <c r="A159" s="38"/>
      <c r="B159" s="39"/>
      <c r="C159" s="264" t="s">
        <v>212</v>
      </c>
      <c r="D159" s="264" t="s">
        <v>363</v>
      </c>
      <c r="E159" s="265" t="s">
        <v>926</v>
      </c>
      <c r="F159" s="266" t="s">
        <v>927</v>
      </c>
      <c r="G159" s="267" t="s">
        <v>599</v>
      </c>
      <c r="H159" s="268">
        <v>12</v>
      </c>
      <c r="I159" s="269"/>
      <c r="J159" s="270">
        <f>ROUND(I159*H159,2)</f>
        <v>0</v>
      </c>
      <c r="K159" s="266" t="s">
        <v>133</v>
      </c>
      <c r="L159" s="271"/>
      <c r="M159" s="272" t="s">
        <v>1</v>
      </c>
      <c r="N159" s="273" t="s">
        <v>39</v>
      </c>
      <c r="O159" s="91"/>
      <c r="P159" s="227">
        <f>O159*H159</f>
        <v>0</v>
      </c>
      <c r="Q159" s="227">
        <v>0.0047200000000000002</v>
      </c>
      <c r="R159" s="227">
        <f>Q159*H159</f>
        <v>0.056640000000000003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168</v>
      </c>
      <c r="AT159" s="229" t="s">
        <v>363</v>
      </c>
      <c r="AU159" s="229" t="s">
        <v>84</v>
      </c>
      <c r="AY159" s="17" t="s">
        <v>127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82</v>
      </c>
      <c r="BK159" s="230">
        <f>ROUND(I159*H159,2)</f>
        <v>0</v>
      </c>
      <c r="BL159" s="17" t="s">
        <v>134</v>
      </c>
      <c r="BM159" s="229" t="s">
        <v>928</v>
      </c>
    </row>
    <row r="160" s="2" customFormat="1">
      <c r="A160" s="38"/>
      <c r="B160" s="39"/>
      <c r="C160" s="40"/>
      <c r="D160" s="231" t="s">
        <v>136</v>
      </c>
      <c r="E160" s="40"/>
      <c r="F160" s="232" t="s">
        <v>927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136</v>
      </c>
      <c r="AU160" s="17" t="s">
        <v>84</v>
      </c>
    </row>
    <row r="161" s="13" customFormat="1">
      <c r="A161" s="13"/>
      <c r="B161" s="242"/>
      <c r="C161" s="243"/>
      <c r="D161" s="231" t="s">
        <v>265</v>
      </c>
      <c r="E161" s="243"/>
      <c r="F161" s="245" t="s">
        <v>929</v>
      </c>
      <c r="G161" s="243"/>
      <c r="H161" s="246">
        <v>12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265</v>
      </c>
      <c r="AU161" s="252" t="s">
        <v>84</v>
      </c>
      <c r="AV161" s="13" t="s">
        <v>84</v>
      </c>
      <c r="AW161" s="13" t="s">
        <v>4</v>
      </c>
      <c r="AX161" s="13" t="s">
        <v>82</v>
      </c>
      <c r="AY161" s="252" t="s">
        <v>127</v>
      </c>
    </row>
    <row r="162" s="2" customFormat="1" ht="16.5" customHeight="1">
      <c r="A162" s="38"/>
      <c r="B162" s="39"/>
      <c r="C162" s="264" t="s">
        <v>219</v>
      </c>
      <c r="D162" s="264" t="s">
        <v>363</v>
      </c>
      <c r="E162" s="265" t="s">
        <v>930</v>
      </c>
      <c r="F162" s="266" t="s">
        <v>931</v>
      </c>
      <c r="G162" s="267" t="s">
        <v>674</v>
      </c>
      <c r="H162" s="268">
        <v>6</v>
      </c>
      <c r="I162" s="269"/>
      <c r="J162" s="270">
        <f>ROUND(I162*H162,2)</f>
        <v>0</v>
      </c>
      <c r="K162" s="266" t="s">
        <v>133</v>
      </c>
      <c r="L162" s="271"/>
      <c r="M162" s="272" t="s">
        <v>1</v>
      </c>
      <c r="N162" s="273" t="s">
        <v>39</v>
      </c>
      <c r="O162" s="91"/>
      <c r="P162" s="227">
        <f>O162*H162</f>
        <v>0</v>
      </c>
      <c r="Q162" s="227">
        <v>0.0038</v>
      </c>
      <c r="R162" s="227">
        <f>Q162*H162</f>
        <v>0.022800000000000001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168</v>
      </c>
      <c r="AT162" s="229" t="s">
        <v>363</v>
      </c>
      <c r="AU162" s="229" t="s">
        <v>84</v>
      </c>
      <c r="AY162" s="17" t="s">
        <v>127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82</v>
      </c>
      <c r="BK162" s="230">
        <f>ROUND(I162*H162,2)</f>
        <v>0</v>
      </c>
      <c r="BL162" s="17" t="s">
        <v>134</v>
      </c>
      <c r="BM162" s="229" t="s">
        <v>932</v>
      </c>
    </row>
    <row r="163" s="2" customFormat="1">
      <c r="A163" s="38"/>
      <c r="B163" s="39"/>
      <c r="C163" s="40"/>
      <c r="D163" s="231" t="s">
        <v>136</v>
      </c>
      <c r="E163" s="40"/>
      <c r="F163" s="232" t="s">
        <v>931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136</v>
      </c>
      <c r="AU163" s="17" t="s">
        <v>84</v>
      </c>
    </row>
    <row r="164" s="2" customFormat="1" ht="37.8" customHeight="1">
      <c r="A164" s="38"/>
      <c r="B164" s="39"/>
      <c r="C164" s="218" t="s">
        <v>362</v>
      </c>
      <c r="D164" s="218" t="s">
        <v>129</v>
      </c>
      <c r="E164" s="219" t="s">
        <v>933</v>
      </c>
      <c r="F164" s="220" t="s">
        <v>934</v>
      </c>
      <c r="G164" s="221" t="s">
        <v>599</v>
      </c>
      <c r="H164" s="222">
        <v>4</v>
      </c>
      <c r="I164" s="223"/>
      <c r="J164" s="224">
        <f>ROUND(I164*H164,2)</f>
        <v>0</v>
      </c>
      <c r="K164" s="220" t="s">
        <v>133</v>
      </c>
      <c r="L164" s="44"/>
      <c r="M164" s="225" t="s">
        <v>1</v>
      </c>
      <c r="N164" s="226" t="s">
        <v>39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134</v>
      </c>
      <c r="AT164" s="229" t="s">
        <v>129</v>
      </c>
      <c r="AU164" s="229" t="s">
        <v>84</v>
      </c>
      <c r="AY164" s="17" t="s">
        <v>127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82</v>
      </c>
      <c r="BK164" s="230">
        <f>ROUND(I164*H164,2)</f>
        <v>0</v>
      </c>
      <c r="BL164" s="17" t="s">
        <v>134</v>
      </c>
      <c r="BM164" s="229" t="s">
        <v>935</v>
      </c>
    </row>
    <row r="165" s="2" customFormat="1">
      <c r="A165" s="38"/>
      <c r="B165" s="39"/>
      <c r="C165" s="40"/>
      <c r="D165" s="231" t="s">
        <v>136</v>
      </c>
      <c r="E165" s="40"/>
      <c r="F165" s="232" t="s">
        <v>936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136</v>
      </c>
      <c r="AU165" s="17" t="s">
        <v>84</v>
      </c>
    </row>
    <row r="166" s="2" customFormat="1" ht="24.15" customHeight="1">
      <c r="A166" s="38"/>
      <c r="B166" s="39"/>
      <c r="C166" s="218" t="s">
        <v>368</v>
      </c>
      <c r="D166" s="218" t="s">
        <v>129</v>
      </c>
      <c r="E166" s="219" t="s">
        <v>937</v>
      </c>
      <c r="F166" s="220" t="s">
        <v>938</v>
      </c>
      <c r="G166" s="221" t="s">
        <v>148</v>
      </c>
      <c r="H166" s="222">
        <v>1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39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134</v>
      </c>
      <c r="AT166" s="229" t="s">
        <v>129</v>
      </c>
      <c r="AU166" s="229" t="s">
        <v>84</v>
      </c>
      <c r="AY166" s="17" t="s">
        <v>127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82</v>
      </c>
      <c r="BK166" s="230">
        <f>ROUND(I166*H166,2)</f>
        <v>0</v>
      </c>
      <c r="BL166" s="17" t="s">
        <v>134</v>
      </c>
      <c r="BM166" s="229" t="s">
        <v>939</v>
      </c>
    </row>
    <row r="167" s="2" customFormat="1">
      <c r="A167" s="38"/>
      <c r="B167" s="39"/>
      <c r="C167" s="40"/>
      <c r="D167" s="231" t="s">
        <v>136</v>
      </c>
      <c r="E167" s="40"/>
      <c r="F167" s="232" t="s">
        <v>938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136</v>
      </c>
      <c r="AU167" s="17" t="s">
        <v>84</v>
      </c>
    </row>
    <row r="168" s="13" customFormat="1">
      <c r="A168" s="13"/>
      <c r="B168" s="242"/>
      <c r="C168" s="243"/>
      <c r="D168" s="231" t="s">
        <v>265</v>
      </c>
      <c r="E168" s="244" t="s">
        <v>1</v>
      </c>
      <c r="F168" s="245" t="s">
        <v>866</v>
      </c>
      <c r="G168" s="243"/>
      <c r="H168" s="246">
        <v>1</v>
      </c>
      <c r="I168" s="247"/>
      <c r="J168" s="243"/>
      <c r="K168" s="243"/>
      <c r="L168" s="248"/>
      <c r="M168" s="287"/>
      <c r="N168" s="288"/>
      <c r="O168" s="288"/>
      <c r="P168" s="288"/>
      <c r="Q168" s="288"/>
      <c r="R168" s="288"/>
      <c r="S168" s="288"/>
      <c r="T168" s="28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2" t="s">
        <v>265</v>
      </c>
      <c r="AU168" s="252" t="s">
        <v>84</v>
      </c>
      <c r="AV168" s="13" t="s">
        <v>84</v>
      </c>
      <c r="AW168" s="13" t="s">
        <v>30</v>
      </c>
      <c r="AX168" s="13" t="s">
        <v>82</v>
      </c>
      <c r="AY168" s="252" t="s">
        <v>127</v>
      </c>
    </row>
    <row r="169" s="2" customFormat="1" ht="6.96" customHeight="1">
      <c r="A169" s="38"/>
      <c r="B169" s="66"/>
      <c r="C169" s="67"/>
      <c r="D169" s="67"/>
      <c r="E169" s="67"/>
      <c r="F169" s="67"/>
      <c r="G169" s="67"/>
      <c r="H169" s="67"/>
      <c r="I169" s="67"/>
      <c r="J169" s="67"/>
      <c r="K169" s="67"/>
      <c r="L169" s="44"/>
      <c r="M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</row>
  </sheetData>
  <sheetProtection sheet="1" autoFilter="0" formatColumns="0" formatRows="0" objects="1" scenarios="1" spinCount="100000" saltValue="K+f793+dcjWgXU4CzSiooIZ+w6hGtYsXZpDstiKa8jHleme/5VzM7302He1GRfSzRVh51M3DjplsEdbPBS1dYg==" hashValue="l/RaI94D0pnxCclNHR3vIlKO6QpbigQuJRatCFOKWlgqugfXo8Tfv8hD+cLy9mPfh2/K2ggA9fgKNJAgA0hi+A==" algorithmName="SHA-512" password="CC35"/>
  <autoFilter ref="C117:K16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20"/>
    </row>
    <row r="4" s="1" customFormat="1" ht="24.96" customHeight="1">
      <c r="B4" s="20"/>
      <c r="C4" s="138" t="s">
        <v>940</v>
      </c>
      <c r="H4" s="20"/>
    </row>
    <row r="5" s="1" customFormat="1" ht="12" customHeight="1">
      <c r="B5" s="20"/>
      <c r="C5" s="290" t="s">
        <v>13</v>
      </c>
      <c r="D5" s="147" t="s">
        <v>14</v>
      </c>
      <c r="E5" s="1"/>
      <c r="F5" s="1"/>
      <c r="H5" s="20"/>
    </row>
    <row r="6" s="1" customFormat="1" ht="36.96" customHeight="1">
      <c r="B6" s="20"/>
      <c r="C6" s="291" t="s">
        <v>16</v>
      </c>
      <c r="D6" s="292" t="s">
        <v>17</v>
      </c>
      <c r="E6" s="1"/>
      <c r="F6" s="1"/>
      <c r="H6" s="20"/>
    </row>
    <row r="7" s="1" customFormat="1" ht="16.5" customHeight="1">
      <c r="B7" s="20"/>
      <c r="C7" s="140" t="s">
        <v>22</v>
      </c>
      <c r="D7" s="144" t="str">
        <f>'Rekapitulace stavby'!AN8</f>
        <v>23. 5. 2024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1"/>
      <c r="B9" s="293"/>
      <c r="C9" s="294" t="s">
        <v>55</v>
      </c>
      <c r="D9" s="295" t="s">
        <v>56</v>
      </c>
      <c r="E9" s="295" t="s">
        <v>114</v>
      </c>
      <c r="F9" s="296" t="s">
        <v>941</v>
      </c>
      <c r="G9" s="191"/>
      <c r="H9" s="293"/>
    </row>
    <row r="10" s="2" customFormat="1" ht="26.4" customHeight="1">
      <c r="A10" s="38"/>
      <c r="B10" s="44"/>
      <c r="C10" s="297" t="s">
        <v>85</v>
      </c>
      <c r="D10" s="297" t="s">
        <v>86</v>
      </c>
      <c r="E10" s="38"/>
      <c r="F10" s="38"/>
      <c r="G10" s="38"/>
      <c r="H10" s="44"/>
    </row>
    <row r="11" s="2" customFormat="1" ht="16.8" customHeight="1">
      <c r="A11" s="38"/>
      <c r="B11" s="44"/>
      <c r="C11" s="298" t="s">
        <v>225</v>
      </c>
      <c r="D11" s="299" t="s">
        <v>226</v>
      </c>
      <c r="E11" s="300" t="s">
        <v>227</v>
      </c>
      <c r="F11" s="301">
        <v>138</v>
      </c>
      <c r="G11" s="38"/>
      <c r="H11" s="44"/>
    </row>
    <row r="12" s="2" customFormat="1" ht="16.8" customHeight="1">
      <c r="A12" s="38"/>
      <c r="B12" s="44"/>
      <c r="C12" s="302" t="s">
        <v>225</v>
      </c>
      <c r="D12" s="302" t="s">
        <v>449</v>
      </c>
      <c r="E12" s="17" t="s">
        <v>1</v>
      </c>
      <c r="F12" s="303">
        <v>138</v>
      </c>
      <c r="G12" s="38"/>
      <c r="H12" s="44"/>
    </row>
    <row r="13" s="2" customFormat="1" ht="16.8" customHeight="1">
      <c r="A13" s="38"/>
      <c r="B13" s="44"/>
      <c r="C13" s="304" t="s">
        <v>942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302" t="s">
        <v>445</v>
      </c>
      <c r="D14" s="302" t="s">
        <v>446</v>
      </c>
      <c r="E14" s="17" t="s">
        <v>227</v>
      </c>
      <c r="F14" s="303">
        <v>138</v>
      </c>
      <c r="G14" s="38"/>
      <c r="H14" s="44"/>
    </row>
    <row r="15" s="2" customFormat="1">
      <c r="A15" s="38"/>
      <c r="B15" s="44"/>
      <c r="C15" s="302" t="s">
        <v>451</v>
      </c>
      <c r="D15" s="302" t="s">
        <v>452</v>
      </c>
      <c r="E15" s="17" t="s">
        <v>227</v>
      </c>
      <c r="F15" s="303">
        <v>138</v>
      </c>
      <c r="G15" s="38"/>
      <c r="H15" s="44"/>
    </row>
    <row r="16" s="2" customFormat="1" ht="16.8" customHeight="1">
      <c r="A16" s="38"/>
      <c r="B16" s="44"/>
      <c r="C16" s="298" t="s">
        <v>304</v>
      </c>
      <c r="D16" s="299" t="s">
        <v>943</v>
      </c>
      <c r="E16" s="300" t="s">
        <v>251</v>
      </c>
      <c r="F16" s="301">
        <v>439.19999999999999</v>
      </c>
      <c r="G16" s="38"/>
      <c r="H16" s="44"/>
    </row>
    <row r="17" s="2" customFormat="1" ht="16.8" customHeight="1">
      <c r="A17" s="38"/>
      <c r="B17" s="44"/>
      <c r="C17" s="302" t="s">
        <v>304</v>
      </c>
      <c r="D17" s="302" t="s">
        <v>305</v>
      </c>
      <c r="E17" s="17" t="s">
        <v>1</v>
      </c>
      <c r="F17" s="303">
        <v>439.19999999999999</v>
      </c>
      <c r="G17" s="38"/>
      <c r="H17" s="44"/>
    </row>
    <row r="18" s="2" customFormat="1" ht="16.8" customHeight="1">
      <c r="A18" s="38"/>
      <c r="B18" s="44"/>
      <c r="C18" s="298" t="s">
        <v>229</v>
      </c>
      <c r="D18" s="299" t="s">
        <v>230</v>
      </c>
      <c r="E18" s="300" t="s">
        <v>227</v>
      </c>
      <c r="F18" s="301">
        <v>185.31</v>
      </c>
      <c r="G18" s="38"/>
      <c r="H18" s="44"/>
    </row>
    <row r="19" s="2" customFormat="1" ht="16.8" customHeight="1">
      <c r="A19" s="38"/>
      <c r="B19" s="44"/>
      <c r="C19" s="302" t="s">
        <v>229</v>
      </c>
      <c r="D19" s="302" t="s">
        <v>383</v>
      </c>
      <c r="E19" s="17" t="s">
        <v>1</v>
      </c>
      <c r="F19" s="303">
        <v>185.31</v>
      </c>
      <c r="G19" s="38"/>
      <c r="H19" s="44"/>
    </row>
    <row r="20" s="2" customFormat="1" ht="16.8" customHeight="1">
      <c r="A20" s="38"/>
      <c r="B20" s="44"/>
      <c r="C20" s="304" t="s">
        <v>942</v>
      </c>
      <c r="D20" s="38"/>
      <c r="E20" s="38"/>
      <c r="F20" s="38"/>
      <c r="G20" s="38"/>
      <c r="H20" s="44"/>
    </row>
    <row r="21" s="2" customFormat="1" ht="16.8" customHeight="1">
      <c r="A21" s="38"/>
      <c r="B21" s="44"/>
      <c r="C21" s="302" t="s">
        <v>379</v>
      </c>
      <c r="D21" s="302" t="s">
        <v>380</v>
      </c>
      <c r="E21" s="17" t="s">
        <v>227</v>
      </c>
      <c r="F21" s="303">
        <v>326.82999999999998</v>
      </c>
      <c r="G21" s="38"/>
      <c r="H21" s="44"/>
    </row>
    <row r="22" s="2" customFormat="1" ht="16.8" customHeight="1">
      <c r="A22" s="38"/>
      <c r="B22" s="44"/>
      <c r="C22" s="302" t="s">
        <v>400</v>
      </c>
      <c r="D22" s="302" t="s">
        <v>401</v>
      </c>
      <c r="E22" s="17" t="s">
        <v>251</v>
      </c>
      <c r="F22" s="303">
        <v>622.81600000000003</v>
      </c>
      <c r="G22" s="38"/>
      <c r="H22" s="44"/>
    </row>
    <row r="23" s="2" customFormat="1" ht="16.8" customHeight="1">
      <c r="A23" s="38"/>
      <c r="B23" s="44"/>
      <c r="C23" s="302" t="s">
        <v>417</v>
      </c>
      <c r="D23" s="302" t="s">
        <v>418</v>
      </c>
      <c r="E23" s="17" t="s">
        <v>251</v>
      </c>
      <c r="F23" s="303">
        <v>494.46199999999999</v>
      </c>
      <c r="G23" s="38"/>
      <c r="H23" s="44"/>
    </row>
    <row r="24" s="2" customFormat="1" ht="16.8" customHeight="1">
      <c r="A24" s="38"/>
      <c r="B24" s="44"/>
      <c r="C24" s="298" t="s">
        <v>376</v>
      </c>
      <c r="D24" s="299" t="s">
        <v>944</v>
      </c>
      <c r="E24" s="300" t="s">
        <v>227</v>
      </c>
      <c r="F24" s="301">
        <v>134.46000000000001</v>
      </c>
      <c r="G24" s="38"/>
      <c r="H24" s="44"/>
    </row>
    <row r="25" s="2" customFormat="1" ht="16.8" customHeight="1">
      <c r="A25" s="38"/>
      <c r="B25" s="44"/>
      <c r="C25" s="302" t="s">
        <v>376</v>
      </c>
      <c r="D25" s="302" t="s">
        <v>377</v>
      </c>
      <c r="E25" s="17" t="s">
        <v>1</v>
      </c>
      <c r="F25" s="303">
        <v>134.46000000000001</v>
      </c>
      <c r="G25" s="38"/>
      <c r="H25" s="44"/>
    </row>
    <row r="26" s="2" customFormat="1" ht="16.8" customHeight="1">
      <c r="A26" s="38"/>
      <c r="B26" s="44"/>
      <c r="C26" s="298" t="s">
        <v>232</v>
      </c>
      <c r="D26" s="299" t="s">
        <v>233</v>
      </c>
      <c r="E26" s="300" t="s">
        <v>227</v>
      </c>
      <c r="F26" s="301">
        <v>634.05999999999995</v>
      </c>
      <c r="G26" s="38"/>
      <c r="H26" s="44"/>
    </row>
    <row r="27" s="2" customFormat="1" ht="16.8" customHeight="1">
      <c r="A27" s="38"/>
      <c r="B27" s="44"/>
      <c r="C27" s="302" t="s">
        <v>1</v>
      </c>
      <c r="D27" s="302" t="s">
        <v>395</v>
      </c>
      <c r="E27" s="17" t="s">
        <v>1</v>
      </c>
      <c r="F27" s="303">
        <v>224</v>
      </c>
      <c r="G27" s="38"/>
      <c r="H27" s="44"/>
    </row>
    <row r="28" s="2" customFormat="1" ht="16.8" customHeight="1">
      <c r="A28" s="38"/>
      <c r="B28" s="44"/>
      <c r="C28" s="302" t="s">
        <v>1</v>
      </c>
      <c r="D28" s="302" t="s">
        <v>396</v>
      </c>
      <c r="E28" s="17" t="s">
        <v>1</v>
      </c>
      <c r="F28" s="303">
        <v>88.170000000000002</v>
      </c>
      <c r="G28" s="38"/>
      <c r="H28" s="44"/>
    </row>
    <row r="29" s="2" customFormat="1" ht="16.8" customHeight="1">
      <c r="A29" s="38"/>
      <c r="B29" s="44"/>
      <c r="C29" s="302" t="s">
        <v>1</v>
      </c>
      <c r="D29" s="302" t="s">
        <v>397</v>
      </c>
      <c r="E29" s="17" t="s">
        <v>1</v>
      </c>
      <c r="F29" s="303">
        <v>280</v>
      </c>
      <c r="G29" s="38"/>
      <c r="H29" s="44"/>
    </row>
    <row r="30" s="2" customFormat="1" ht="16.8" customHeight="1">
      <c r="A30" s="38"/>
      <c r="B30" s="44"/>
      <c r="C30" s="302" t="s">
        <v>1</v>
      </c>
      <c r="D30" s="302" t="s">
        <v>398</v>
      </c>
      <c r="E30" s="17" t="s">
        <v>1</v>
      </c>
      <c r="F30" s="303">
        <v>41.890000000000001</v>
      </c>
      <c r="G30" s="38"/>
      <c r="H30" s="44"/>
    </row>
    <row r="31" s="2" customFormat="1" ht="16.8" customHeight="1">
      <c r="A31" s="38"/>
      <c r="B31" s="44"/>
      <c r="C31" s="302" t="s">
        <v>232</v>
      </c>
      <c r="D31" s="302" t="s">
        <v>267</v>
      </c>
      <c r="E31" s="17" t="s">
        <v>1</v>
      </c>
      <c r="F31" s="303">
        <v>634.05999999999995</v>
      </c>
      <c r="G31" s="38"/>
      <c r="H31" s="44"/>
    </row>
    <row r="32" s="2" customFormat="1" ht="16.8" customHeight="1">
      <c r="A32" s="38"/>
      <c r="B32" s="44"/>
      <c r="C32" s="304" t="s">
        <v>942</v>
      </c>
      <c r="D32" s="38"/>
      <c r="E32" s="38"/>
      <c r="F32" s="38"/>
      <c r="G32" s="38"/>
      <c r="H32" s="44"/>
    </row>
    <row r="33" s="2" customFormat="1" ht="16.8" customHeight="1">
      <c r="A33" s="38"/>
      <c r="B33" s="44"/>
      <c r="C33" s="302" t="s">
        <v>391</v>
      </c>
      <c r="D33" s="302" t="s">
        <v>392</v>
      </c>
      <c r="E33" s="17" t="s">
        <v>227</v>
      </c>
      <c r="F33" s="303">
        <v>634.05999999999995</v>
      </c>
      <c r="G33" s="38"/>
      <c r="H33" s="44"/>
    </row>
    <row r="34" s="2" customFormat="1" ht="16.8" customHeight="1">
      <c r="A34" s="38"/>
      <c r="B34" s="44"/>
      <c r="C34" s="302" t="s">
        <v>432</v>
      </c>
      <c r="D34" s="302" t="s">
        <v>433</v>
      </c>
      <c r="E34" s="17" t="s">
        <v>251</v>
      </c>
      <c r="F34" s="303">
        <v>443.84199999999998</v>
      </c>
      <c r="G34" s="38"/>
      <c r="H34" s="44"/>
    </row>
    <row r="35" s="2" customFormat="1" ht="16.8" customHeight="1">
      <c r="A35" s="38"/>
      <c r="B35" s="44"/>
      <c r="C35" s="298" t="s">
        <v>235</v>
      </c>
      <c r="D35" s="299" t="s">
        <v>236</v>
      </c>
      <c r="E35" s="300" t="s">
        <v>227</v>
      </c>
      <c r="F35" s="301">
        <v>141.52000000000001</v>
      </c>
      <c r="G35" s="38"/>
      <c r="H35" s="44"/>
    </row>
    <row r="36" s="2" customFormat="1" ht="16.8" customHeight="1">
      <c r="A36" s="38"/>
      <c r="B36" s="44"/>
      <c r="C36" s="302" t="s">
        <v>235</v>
      </c>
      <c r="D36" s="302" t="s">
        <v>384</v>
      </c>
      <c r="E36" s="17" t="s">
        <v>1</v>
      </c>
      <c r="F36" s="303">
        <v>141.52000000000001</v>
      </c>
      <c r="G36" s="38"/>
      <c r="H36" s="44"/>
    </row>
    <row r="37" s="2" customFormat="1" ht="16.8" customHeight="1">
      <c r="A37" s="38"/>
      <c r="B37" s="44"/>
      <c r="C37" s="304" t="s">
        <v>942</v>
      </c>
      <c r="D37" s="38"/>
      <c r="E37" s="38"/>
      <c r="F37" s="38"/>
      <c r="G37" s="38"/>
      <c r="H37" s="44"/>
    </row>
    <row r="38" s="2" customFormat="1" ht="16.8" customHeight="1">
      <c r="A38" s="38"/>
      <c r="B38" s="44"/>
      <c r="C38" s="302" t="s">
        <v>379</v>
      </c>
      <c r="D38" s="302" t="s">
        <v>380</v>
      </c>
      <c r="E38" s="17" t="s">
        <v>227</v>
      </c>
      <c r="F38" s="303">
        <v>326.82999999999998</v>
      </c>
      <c r="G38" s="38"/>
      <c r="H38" s="44"/>
    </row>
    <row r="39" s="2" customFormat="1" ht="16.8" customHeight="1">
      <c r="A39" s="38"/>
      <c r="B39" s="44"/>
      <c r="C39" s="302" t="s">
        <v>400</v>
      </c>
      <c r="D39" s="302" t="s">
        <v>401</v>
      </c>
      <c r="E39" s="17" t="s">
        <v>251</v>
      </c>
      <c r="F39" s="303">
        <v>622.81600000000003</v>
      </c>
      <c r="G39" s="38"/>
      <c r="H39" s="44"/>
    </row>
    <row r="40" s="2" customFormat="1" ht="16.8" customHeight="1">
      <c r="A40" s="38"/>
      <c r="B40" s="44"/>
      <c r="C40" s="302" t="s">
        <v>417</v>
      </c>
      <c r="D40" s="302" t="s">
        <v>418</v>
      </c>
      <c r="E40" s="17" t="s">
        <v>251</v>
      </c>
      <c r="F40" s="303">
        <v>494.46199999999999</v>
      </c>
      <c r="G40" s="38"/>
      <c r="H40" s="44"/>
    </row>
    <row r="41" s="2" customFormat="1" ht="16.8" customHeight="1">
      <c r="A41" s="38"/>
      <c r="B41" s="44"/>
      <c r="C41" s="298" t="s">
        <v>310</v>
      </c>
      <c r="D41" s="299" t="s">
        <v>945</v>
      </c>
      <c r="E41" s="300" t="s">
        <v>251</v>
      </c>
      <c r="F41" s="301">
        <v>26.399999999999999</v>
      </c>
      <c r="G41" s="38"/>
      <c r="H41" s="44"/>
    </row>
    <row r="42" s="2" customFormat="1" ht="16.8" customHeight="1">
      <c r="A42" s="38"/>
      <c r="B42" s="44"/>
      <c r="C42" s="302" t="s">
        <v>310</v>
      </c>
      <c r="D42" s="302" t="s">
        <v>311</v>
      </c>
      <c r="E42" s="17" t="s">
        <v>1</v>
      </c>
      <c r="F42" s="303">
        <v>26.399999999999999</v>
      </c>
      <c r="G42" s="38"/>
      <c r="H42" s="44"/>
    </row>
    <row r="43" s="2" customFormat="1" ht="16.8" customHeight="1">
      <c r="A43" s="38"/>
      <c r="B43" s="44"/>
      <c r="C43" s="298" t="s">
        <v>283</v>
      </c>
      <c r="D43" s="299" t="s">
        <v>946</v>
      </c>
      <c r="E43" s="300" t="s">
        <v>251</v>
      </c>
      <c r="F43" s="301">
        <v>40.759999999999998</v>
      </c>
      <c r="G43" s="38"/>
      <c r="H43" s="44"/>
    </row>
    <row r="44" s="2" customFormat="1" ht="16.8" customHeight="1">
      <c r="A44" s="38"/>
      <c r="B44" s="44"/>
      <c r="C44" s="302" t="s">
        <v>283</v>
      </c>
      <c r="D44" s="302" t="s">
        <v>284</v>
      </c>
      <c r="E44" s="17" t="s">
        <v>1</v>
      </c>
      <c r="F44" s="303">
        <v>40.759999999999998</v>
      </c>
      <c r="G44" s="38"/>
      <c r="H44" s="44"/>
    </row>
    <row r="45" s="2" customFormat="1" ht="16.8" customHeight="1">
      <c r="A45" s="38"/>
      <c r="B45" s="44"/>
      <c r="C45" s="298" t="s">
        <v>277</v>
      </c>
      <c r="D45" s="299" t="s">
        <v>947</v>
      </c>
      <c r="E45" s="300" t="s">
        <v>251</v>
      </c>
      <c r="F45" s="301">
        <v>50.399999999999999</v>
      </c>
      <c r="G45" s="38"/>
      <c r="H45" s="44"/>
    </row>
    <row r="46" s="2" customFormat="1" ht="16.8" customHeight="1">
      <c r="A46" s="38"/>
      <c r="B46" s="44"/>
      <c r="C46" s="302" t="s">
        <v>277</v>
      </c>
      <c r="D46" s="302" t="s">
        <v>278</v>
      </c>
      <c r="E46" s="17" t="s">
        <v>1</v>
      </c>
      <c r="F46" s="303">
        <v>50.399999999999999</v>
      </c>
      <c r="G46" s="38"/>
      <c r="H46" s="44"/>
    </row>
    <row r="47" s="2" customFormat="1" ht="16.8" customHeight="1">
      <c r="A47" s="38"/>
      <c r="B47" s="44"/>
      <c r="C47" s="298" t="s">
        <v>238</v>
      </c>
      <c r="D47" s="299" t="s">
        <v>239</v>
      </c>
      <c r="E47" s="300" t="s">
        <v>227</v>
      </c>
      <c r="F47" s="301">
        <v>2172.7399999999998</v>
      </c>
      <c r="G47" s="38"/>
      <c r="H47" s="44"/>
    </row>
    <row r="48" s="2" customFormat="1" ht="16.8" customHeight="1">
      <c r="A48" s="38"/>
      <c r="B48" s="44"/>
      <c r="C48" s="302" t="s">
        <v>238</v>
      </c>
      <c r="D48" s="302" t="s">
        <v>373</v>
      </c>
      <c r="E48" s="17" t="s">
        <v>1</v>
      </c>
      <c r="F48" s="303">
        <v>2172.7399999999998</v>
      </c>
      <c r="G48" s="38"/>
      <c r="H48" s="44"/>
    </row>
    <row r="49" s="2" customFormat="1" ht="16.8" customHeight="1">
      <c r="A49" s="38"/>
      <c r="B49" s="44"/>
      <c r="C49" s="304" t="s">
        <v>942</v>
      </c>
      <c r="D49" s="38"/>
      <c r="E49" s="38"/>
      <c r="F49" s="38"/>
      <c r="G49" s="38"/>
      <c r="H49" s="44"/>
    </row>
    <row r="50" s="2" customFormat="1" ht="16.8" customHeight="1">
      <c r="A50" s="38"/>
      <c r="B50" s="44"/>
      <c r="C50" s="302" t="s">
        <v>369</v>
      </c>
      <c r="D50" s="302" t="s">
        <v>370</v>
      </c>
      <c r="E50" s="17" t="s">
        <v>227</v>
      </c>
      <c r="F50" s="303">
        <v>2498.8699999999999</v>
      </c>
      <c r="G50" s="38"/>
      <c r="H50" s="44"/>
    </row>
    <row r="51" s="2" customFormat="1" ht="16.8" customHeight="1">
      <c r="A51" s="38"/>
      <c r="B51" s="44"/>
      <c r="C51" s="302" t="s">
        <v>426</v>
      </c>
      <c r="D51" s="302" t="s">
        <v>427</v>
      </c>
      <c r="E51" s="17" t="s">
        <v>227</v>
      </c>
      <c r="F51" s="303">
        <v>2172.7399999999998</v>
      </c>
      <c r="G51" s="38"/>
      <c r="H51" s="44"/>
    </row>
    <row r="52" s="2" customFormat="1" ht="16.8" customHeight="1">
      <c r="A52" s="38"/>
      <c r="B52" s="44"/>
      <c r="C52" s="302" t="s">
        <v>438</v>
      </c>
      <c r="D52" s="302" t="s">
        <v>439</v>
      </c>
      <c r="E52" s="17" t="s">
        <v>251</v>
      </c>
      <c r="F52" s="303">
        <v>2390.0140000000001</v>
      </c>
      <c r="G52" s="38"/>
      <c r="H52" s="44"/>
    </row>
    <row r="53" s="2" customFormat="1" ht="16.8" customHeight="1">
      <c r="A53" s="38"/>
      <c r="B53" s="44"/>
      <c r="C53" s="298" t="s">
        <v>241</v>
      </c>
      <c r="D53" s="299" t="s">
        <v>242</v>
      </c>
      <c r="E53" s="300" t="s">
        <v>243</v>
      </c>
      <c r="F53" s="301">
        <v>5000</v>
      </c>
      <c r="G53" s="38"/>
      <c r="H53" s="44"/>
    </row>
    <row r="54" s="2" customFormat="1" ht="16.8" customHeight="1">
      <c r="A54" s="38"/>
      <c r="B54" s="44"/>
      <c r="C54" s="302" t="s">
        <v>241</v>
      </c>
      <c r="D54" s="302" t="s">
        <v>289</v>
      </c>
      <c r="E54" s="17" t="s">
        <v>1</v>
      </c>
      <c r="F54" s="303">
        <v>5000</v>
      </c>
      <c r="G54" s="38"/>
      <c r="H54" s="44"/>
    </row>
    <row r="55" s="2" customFormat="1" ht="16.8" customHeight="1">
      <c r="A55" s="38"/>
      <c r="B55" s="44"/>
      <c r="C55" s="304" t="s">
        <v>942</v>
      </c>
      <c r="D55" s="38"/>
      <c r="E55" s="38"/>
      <c r="F55" s="38"/>
      <c r="G55" s="38"/>
      <c r="H55" s="44"/>
    </row>
    <row r="56" s="2" customFormat="1" ht="16.8" customHeight="1">
      <c r="A56" s="38"/>
      <c r="B56" s="44"/>
      <c r="C56" s="302" t="s">
        <v>285</v>
      </c>
      <c r="D56" s="302" t="s">
        <v>286</v>
      </c>
      <c r="E56" s="17" t="s">
        <v>227</v>
      </c>
      <c r="F56" s="303">
        <v>5595.5</v>
      </c>
      <c r="G56" s="38"/>
      <c r="H56" s="44"/>
    </row>
    <row r="57" s="2" customFormat="1">
      <c r="A57" s="38"/>
      <c r="B57" s="44"/>
      <c r="C57" s="302" t="s">
        <v>353</v>
      </c>
      <c r="D57" s="302" t="s">
        <v>354</v>
      </c>
      <c r="E57" s="17" t="s">
        <v>227</v>
      </c>
      <c r="F57" s="303">
        <v>5595.5</v>
      </c>
      <c r="G57" s="38"/>
      <c r="H57" s="44"/>
    </row>
    <row r="58" s="2" customFormat="1" ht="16.8" customHeight="1">
      <c r="A58" s="38"/>
      <c r="B58" s="44"/>
      <c r="C58" s="302" t="s">
        <v>358</v>
      </c>
      <c r="D58" s="302" t="s">
        <v>359</v>
      </c>
      <c r="E58" s="17" t="s">
        <v>227</v>
      </c>
      <c r="F58" s="303">
        <v>5595.5</v>
      </c>
      <c r="G58" s="38"/>
      <c r="H58" s="44"/>
    </row>
    <row r="59" s="2" customFormat="1" ht="16.8" customHeight="1">
      <c r="A59" s="38"/>
      <c r="B59" s="44"/>
      <c r="C59" s="298" t="s">
        <v>245</v>
      </c>
      <c r="D59" s="299" t="s">
        <v>246</v>
      </c>
      <c r="E59" s="300" t="s">
        <v>227</v>
      </c>
      <c r="F59" s="301">
        <v>5595.5</v>
      </c>
      <c r="G59" s="38"/>
      <c r="H59" s="44"/>
    </row>
    <row r="60" s="2" customFormat="1" ht="16.8" customHeight="1">
      <c r="A60" s="38"/>
      <c r="B60" s="44"/>
      <c r="C60" s="302" t="s">
        <v>1</v>
      </c>
      <c r="D60" s="302" t="s">
        <v>357</v>
      </c>
      <c r="E60" s="17" t="s">
        <v>1</v>
      </c>
      <c r="F60" s="303">
        <v>5000</v>
      </c>
      <c r="G60" s="38"/>
      <c r="H60" s="44"/>
    </row>
    <row r="61" s="2" customFormat="1" ht="16.8" customHeight="1">
      <c r="A61" s="38"/>
      <c r="B61" s="44"/>
      <c r="C61" s="302" t="s">
        <v>1</v>
      </c>
      <c r="D61" s="302" t="s">
        <v>290</v>
      </c>
      <c r="E61" s="17" t="s">
        <v>1</v>
      </c>
      <c r="F61" s="303">
        <v>200</v>
      </c>
      <c r="G61" s="38"/>
      <c r="H61" s="44"/>
    </row>
    <row r="62" s="2" customFormat="1" ht="16.8" customHeight="1">
      <c r="A62" s="38"/>
      <c r="B62" s="44"/>
      <c r="C62" s="302" t="s">
        <v>1</v>
      </c>
      <c r="D62" s="302" t="s">
        <v>291</v>
      </c>
      <c r="E62" s="17" t="s">
        <v>1</v>
      </c>
      <c r="F62" s="303">
        <v>250</v>
      </c>
      <c r="G62" s="38"/>
      <c r="H62" s="44"/>
    </row>
    <row r="63" s="2" customFormat="1" ht="16.8" customHeight="1">
      <c r="A63" s="38"/>
      <c r="B63" s="44"/>
      <c r="C63" s="302" t="s">
        <v>1</v>
      </c>
      <c r="D63" s="302" t="s">
        <v>292</v>
      </c>
      <c r="E63" s="17" t="s">
        <v>1</v>
      </c>
      <c r="F63" s="303">
        <v>90</v>
      </c>
      <c r="G63" s="38"/>
      <c r="H63" s="44"/>
    </row>
    <row r="64" s="2" customFormat="1" ht="16.8" customHeight="1">
      <c r="A64" s="38"/>
      <c r="B64" s="44"/>
      <c r="C64" s="302" t="s">
        <v>1</v>
      </c>
      <c r="D64" s="302" t="s">
        <v>293</v>
      </c>
      <c r="E64" s="17" t="s">
        <v>1</v>
      </c>
      <c r="F64" s="303">
        <v>55.5</v>
      </c>
      <c r="G64" s="38"/>
      <c r="H64" s="44"/>
    </row>
    <row r="65" s="2" customFormat="1" ht="16.8" customHeight="1">
      <c r="A65" s="38"/>
      <c r="B65" s="44"/>
      <c r="C65" s="302" t="s">
        <v>245</v>
      </c>
      <c r="D65" s="302" t="s">
        <v>267</v>
      </c>
      <c r="E65" s="17" t="s">
        <v>1</v>
      </c>
      <c r="F65" s="303">
        <v>5595.5</v>
      </c>
      <c r="G65" s="38"/>
      <c r="H65" s="44"/>
    </row>
    <row r="66" s="2" customFormat="1" ht="16.8" customHeight="1">
      <c r="A66" s="38"/>
      <c r="B66" s="44"/>
      <c r="C66" s="304" t="s">
        <v>942</v>
      </c>
      <c r="D66" s="38"/>
      <c r="E66" s="38"/>
      <c r="F66" s="38"/>
      <c r="G66" s="38"/>
      <c r="H66" s="44"/>
    </row>
    <row r="67" s="2" customFormat="1">
      <c r="A67" s="38"/>
      <c r="B67" s="44"/>
      <c r="C67" s="302" t="s">
        <v>353</v>
      </c>
      <c r="D67" s="302" t="s">
        <v>354</v>
      </c>
      <c r="E67" s="17" t="s">
        <v>227</v>
      </c>
      <c r="F67" s="303">
        <v>5595.5</v>
      </c>
      <c r="G67" s="38"/>
      <c r="H67" s="44"/>
    </row>
    <row r="68" s="2" customFormat="1">
      <c r="A68" s="38"/>
      <c r="B68" s="44"/>
      <c r="C68" s="302" t="s">
        <v>349</v>
      </c>
      <c r="D68" s="302" t="s">
        <v>350</v>
      </c>
      <c r="E68" s="17" t="s">
        <v>227</v>
      </c>
      <c r="F68" s="303">
        <v>5595.5</v>
      </c>
      <c r="G68" s="38"/>
      <c r="H68" s="44"/>
    </row>
    <row r="69" s="2" customFormat="1" ht="16.8" customHeight="1">
      <c r="A69" s="38"/>
      <c r="B69" s="44"/>
      <c r="C69" s="298" t="s">
        <v>374</v>
      </c>
      <c r="D69" s="299" t="s">
        <v>948</v>
      </c>
      <c r="E69" s="300" t="s">
        <v>227</v>
      </c>
      <c r="F69" s="301">
        <v>191.66999999999999</v>
      </c>
      <c r="G69" s="38"/>
      <c r="H69" s="44"/>
    </row>
    <row r="70" s="2" customFormat="1" ht="16.8" customHeight="1">
      <c r="A70" s="38"/>
      <c r="B70" s="44"/>
      <c r="C70" s="302" t="s">
        <v>374</v>
      </c>
      <c r="D70" s="302" t="s">
        <v>375</v>
      </c>
      <c r="E70" s="17" t="s">
        <v>1</v>
      </c>
      <c r="F70" s="303">
        <v>191.66999999999999</v>
      </c>
      <c r="G70" s="38"/>
      <c r="H70" s="44"/>
    </row>
    <row r="71" s="2" customFormat="1" ht="16.8" customHeight="1">
      <c r="A71" s="38"/>
      <c r="B71" s="44"/>
      <c r="C71" s="298" t="s">
        <v>249</v>
      </c>
      <c r="D71" s="299" t="s">
        <v>250</v>
      </c>
      <c r="E71" s="300" t="s">
        <v>251</v>
      </c>
      <c r="F71" s="301">
        <v>1290.4000000000001</v>
      </c>
      <c r="G71" s="38"/>
      <c r="H71" s="44"/>
    </row>
    <row r="72" s="2" customFormat="1" ht="16.8" customHeight="1">
      <c r="A72" s="38"/>
      <c r="B72" s="44"/>
      <c r="C72" s="302" t="s">
        <v>249</v>
      </c>
      <c r="D72" s="302" t="s">
        <v>299</v>
      </c>
      <c r="E72" s="17" t="s">
        <v>1</v>
      </c>
      <c r="F72" s="303">
        <v>1290.4000000000001</v>
      </c>
      <c r="G72" s="38"/>
      <c r="H72" s="44"/>
    </row>
    <row r="73" s="2" customFormat="1" ht="16.8" customHeight="1">
      <c r="A73" s="38"/>
      <c r="B73" s="44"/>
      <c r="C73" s="304" t="s">
        <v>942</v>
      </c>
      <c r="D73" s="38"/>
      <c r="E73" s="38"/>
      <c r="F73" s="38"/>
      <c r="G73" s="38"/>
      <c r="H73" s="44"/>
    </row>
    <row r="74" s="2" customFormat="1">
      <c r="A74" s="38"/>
      <c r="B74" s="44"/>
      <c r="C74" s="302" t="s">
        <v>294</v>
      </c>
      <c r="D74" s="302" t="s">
        <v>295</v>
      </c>
      <c r="E74" s="17" t="s">
        <v>251</v>
      </c>
      <c r="F74" s="303">
        <v>1290.4000000000001</v>
      </c>
      <c r="G74" s="38"/>
      <c r="H74" s="44"/>
    </row>
    <row r="75" s="2" customFormat="1">
      <c r="A75" s="38"/>
      <c r="B75" s="44"/>
      <c r="C75" s="302" t="s">
        <v>318</v>
      </c>
      <c r="D75" s="302" t="s">
        <v>319</v>
      </c>
      <c r="E75" s="17" t="s">
        <v>251</v>
      </c>
      <c r="F75" s="303">
        <v>1595.03</v>
      </c>
      <c r="G75" s="38"/>
      <c r="H75" s="44"/>
    </row>
    <row r="76" s="2" customFormat="1">
      <c r="A76" s="38"/>
      <c r="B76" s="44"/>
      <c r="C76" s="302" t="s">
        <v>324</v>
      </c>
      <c r="D76" s="302" t="s">
        <v>325</v>
      </c>
      <c r="E76" s="17" t="s">
        <v>251</v>
      </c>
      <c r="F76" s="303">
        <v>985.76999999999998</v>
      </c>
      <c r="G76" s="38"/>
      <c r="H76" s="44"/>
    </row>
    <row r="77" s="2" customFormat="1">
      <c r="A77" s="38"/>
      <c r="B77" s="44"/>
      <c r="C77" s="302" t="s">
        <v>330</v>
      </c>
      <c r="D77" s="302" t="s">
        <v>331</v>
      </c>
      <c r="E77" s="17" t="s">
        <v>251</v>
      </c>
      <c r="F77" s="303">
        <v>5914.6199999999999</v>
      </c>
      <c r="G77" s="38"/>
      <c r="H77" s="44"/>
    </row>
    <row r="78" s="2" customFormat="1" ht="16.8" customHeight="1">
      <c r="A78" s="38"/>
      <c r="B78" s="44"/>
      <c r="C78" s="302" t="s">
        <v>336</v>
      </c>
      <c r="D78" s="302" t="s">
        <v>337</v>
      </c>
      <c r="E78" s="17" t="s">
        <v>251</v>
      </c>
      <c r="F78" s="303">
        <v>1290.4000000000001</v>
      </c>
      <c r="G78" s="38"/>
      <c r="H78" s="44"/>
    </row>
    <row r="79" s="2" customFormat="1">
      <c r="A79" s="38"/>
      <c r="B79" s="44"/>
      <c r="C79" s="302" t="s">
        <v>497</v>
      </c>
      <c r="D79" s="302" t="s">
        <v>498</v>
      </c>
      <c r="E79" s="17" t="s">
        <v>485</v>
      </c>
      <c r="F79" s="303">
        <v>2264.6480000000001</v>
      </c>
      <c r="G79" s="38"/>
      <c r="H79" s="44"/>
    </row>
    <row r="80" s="2" customFormat="1" ht="16.8" customHeight="1">
      <c r="A80" s="38"/>
      <c r="B80" s="44"/>
      <c r="C80" s="298" t="s">
        <v>253</v>
      </c>
      <c r="D80" s="299" t="s">
        <v>254</v>
      </c>
      <c r="E80" s="300" t="s">
        <v>251</v>
      </c>
      <c r="F80" s="301">
        <v>304.63</v>
      </c>
      <c r="G80" s="38"/>
      <c r="H80" s="44"/>
    </row>
    <row r="81" s="2" customFormat="1" ht="16.8" customHeight="1">
      <c r="A81" s="38"/>
      <c r="B81" s="44"/>
      <c r="C81" s="302" t="s">
        <v>253</v>
      </c>
      <c r="D81" s="302" t="s">
        <v>348</v>
      </c>
      <c r="E81" s="17" t="s">
        <v>1</v>
      </c>
      <c r="F81" s="303">
        <v>304.63</v>
      </c>
      <c r="G81" s="38"/>
      <c r="H81" s="44"/>
    </row>
    <row r="82" s="2" customFormat="1" ht="16.8" customHeight="1">
      <c r="A82" s="38"/>
      <c r="B82" s="44"/>
      <c r="C82" s="304" t="s">
        <v>942</v>
      </c>
      <c r="D82" s="38"/>
      <c r="E82" s="38"/>
      <c r="F82" s="38"/>
      <c r="G82" s="38"/>
      <c r="H82" s="44"/>
    </row>
    <row r="83" s="2" customFormat="1" ht="16.8" customHeight="1">
      <c r="A83" s="38"/>
      <c r="B83" s="44"/>
      <c r="C83" s="302" t="s">
        <v>343</v>
      </c>
      <c r="D83" s="302" t="s">
        <v>344</v>
      </c>
      <c r="E83" s="17" t="s">
        <v>251</v>
      </c>
      <c r="F83" s="303">
        <v>304.63</v>
      </c>
      <c r="G83" s="38"/>
      <c r="H83" s="44"/>
    </row>
    <row r="84" s="2" customFormat="1">
      <c r="A84" s="38"/>
      <c r="B84" s="44"/>
      <c r="C84" s="302" t="s">
        <v>318</v>
      </c>
      <c r="D84" s="302" t="s">
        <v>319</v>
      </c>
      <c r="E84" s="17" t="s">
        <v>251</v>
      </c>
      <c r="F84" s="303">
        <v>1595.03</v>
      </c>
      <c r="G84" s="38"/>
      <c r="H84" s="44"/>
    </row>
    <row r="85" s="2" customFormat="1">
      <c r="A85" s="38"/>
      <c r="B85" s="44"/>
      <c r="C85" s="302" t="s">
        <v>324</v>
      </c>
      <c r="D85" s="302" t="s">
        <v>325</v>
      </c>
      <c r="E85" s="17" t="s">
        <v>251</v>
      </c>
      <c r="F85" s="303">
        <v>985.76999999999998</v>
      </c>
      <c r="G85" s="38"/>
      <c r="H85" s="44"/>
    </row>
    <row r="86" s="2" customFormat="1">
      <c r="A86" s="38"/>
      <c r="B86" s="44"/>
      <c r="C86" s="302" t="s">
        <v>330</v>
      </c>
      <c r="D86" s="302" t="s">
        <v>331</v>
      </c>
      <c r="E86" s="17" t="s">
        <v>251</v>
      </c>
      <c r="F86" s="303">
        <v>5914.6199999999999</v>
      </c>
      <c r="G86" s="38"/>
      <c r="H86" s="44"/>
    </row>
    <row r="87" s="2" customFormat="1" ht="16.8" customHeight="1">
      <c r="A87" s="38"/>
      <c r="B87" s="44"/>
      <c r="C87" s="302" t="s">
        <v>336</v>
      </c>
      <c r="D87" s="302" t="s">
        <v>337</v>
      </c>
      <c r="E87" s="17" t="s">
        <v>251</v>
      </c>
      <c r="F87" s="303">
        <v>1290.4000000000001</v>
      </c>
      <c r="G87" s="38"/>
      <c r="H87" s="44"/>
    </row>
    <row r="88" s="2" customFormat="1">
      <c r="A88" s="38"/>
      <c r="B88" s="44"/>
      <c r="C88" s="302" t="s">
        <v>497</v>
      </c>
      <c r="D88" s="302" t="s">
        <v>498</v>
      </c>
      <c r="E88" s="17" t="s">
        <v>485</v>
      </c>
      <c r="F88" s="303">
        <v>2264.6480000000001</v>
      </c>
      <c r="G88" s="38"/>
      <c r="H88" s="44"/>
    </row>
    <row r="89" s="2" customFormat="1" ht="26.4" customHeight="1">
      <c r="A89" s="38"/>
      <c r="B89" s="44"/>
      <c r="C89" s="297" t="s">
        <v>88</v>
      </c>
      <c r="D89" s="297" t="s">
        <v>89</v>
      </c>
      <c r="E89" s="38"/>
      <c r="F89" s="38"/>
      <c r="G89" s="38"/>
      <c r="H89" s="44"/>
    </row>
    <row r="90" s="2" customFormat="1" ht="16.8" customHeight="1">
      <c r="A90" s="38"/>
      <c r="B90" s="44"/>
      <c r="C90" s="298" t="s">
        <v>514</v>
      </c>
      <c r="D90" s="299" t="s">
        <v>515</v>
      </c>
      <c r="E90" s="300" t="s">
        <v>227</v>
      </c>
      <c r="F90" s="301">
        <v>66.513999999999996</v>
      </c>
      <c r="G90" s="38"/>
      <c r="H90" s="44"/>
    </row>
    <row r="91" s="2" customFormat="1" ht="16.8" customHeight="1">
      <c r="A91" s="38"/>
      <c r="B91" s="44"/>
      <c r="C91" s="302" t="s">
        <v>1</v>
      </c>
      <c r="D91" s="302" t="s">
        <v>622</v>
      </c>
      <c r="E91" s="17" t="s">
        <v>1</v>
      </c>
      <c r="F91" s="303">
        <v>30.792999999999999</v>
      </c>
      <c r="G91" s="38"/>
      <c r="H91" s="44"/>
    </row>
    <row r="92" s="2" customFormat="1" ht="16.8" customHeight="1">
      <c r="A92" s="38"/>
      <c r="B92" s="44"/>
      <c r="C92" s="302" t="s">
        <v>1</v>
      </c>
      <c r="D92" s="302" t="s">
        <v>623</v>
      </c>
      <c r="E92" s="17" t="s">
        <v>1</v>
      </c>
      <c r="F92" s="303">
        <v>35.720999999999997</v>
      </c>
      <c r="G92" s="38"/>
      <c r="H92" s="44"/>
    </row>
    <row r="93" s="2" customFormat="1" ht="16.8" customHeight="1">
      <c r="A93" s="38"/>
      <c r="B93" s="44"/>
      <c r="C93" s="302" t="s">
        <v>514</v>
      </c>
      <c r="D93" s="302" t="s">
        <v>267</v>
      </c>
      <c r="E93" s="17" t="s">
        <v>1</v>
      </c>
      <c r="F93" s="303">
        <v>66.513999999999996</v>
      </c>
      <c r="G93" s="38"/>
      <c r="H93" s="44"/>
    </row>
    <row r="94" s="2" customFormat="1" ht="16.8" customHeight="1">
      <c r="A94" s="38"/>
      <c r="B94" s="44"/>
      <c r="C94" s="304" t="s">
        <v>942</v>
      </c>
      <c r="D94" s="38"/>
      <c r="E94" s="38"/>
      <c r="F94" s="38"/>
      <c r="G94" s="38"/>
      <c r="H94" s="44"/>
    </row>
    <row r="95" s="2" customFormat="1" ht="16.8" customHeight="1">
      <c r="A95" s="38"/>
      <c r="B95" s="44"/>
      <c r="C95" s="302" t="s">
        <v>619</v>
      </c>
      <c r="D95" s="302" t="s">
        <v>620</v>
      </c>
      <c r="E95" s="17" t="s">
        <v>227</v>
      </c>
      <c r="F95" s="303">
        <v>66.513999999999996</v>
      </c>
      <c r="G95" s="38"/>
      <c r="H95" s="44"/>
    </row>
    <row r="96" s="2" customFormat="1" ht="16.8" customHeight="1">
      <c r="A96" s="38"/>
      <c r="B96" s="44"/>
      <c r="C96" s="302" t="s">
        <v>624</v>
      </c>
      <c r="D96" s="302" t="s">
        <v>625</v>
      </c>
      <c r="E96" s="17" t="s">
        <v>227</v>
      </c>
      <c r="F96" s="303">
        <v>66.513999999999996</v>
      </c>
      <c r="G96" s="38"/>
      <c r="H96" s="44"/>
    </row>
    <row r="97" s="2" customFormat="1" ht="16.8" customHeight="1">
      <c r="A97" s="38"/>
      <c r="B97" s="44"/>
      <c r="C97" s="298" t="s">
        <v>517</v>
      </c>
      <c r="D97" s="299" t="s">
        <v>518</v>
      </c>
      <c r="E97" s="300" t="s">
        <v>227</v>
      </c>
      <c r="F97" s="301">
        <v>322.27800000000002</v>
      </c>
      <c r="G97" s="38"/>
      <c r="H97" s="44"/>
    </row>
    <row r="98" s="2" customFormat="1" ht="16.8" customHeight="1">
      <c r="A98" s="38"/>
      <c r="B98" s="44"/>
      <c r="C98" s="302" t="s">
        <v>1</v>
      </c>
      <c r="D98" s="302" t="s">
        <v>635</v>
      </c>
      <c r="E98" s="17" t="s">
        <v>1</v>
      </c>
      <c r="F98" s="303">
        <v>152.65799999999999</v>
      </c>
      <c r="G98" s="38"/>
      <c r="H98" s="44"/>
    </row>
    <row r="99" s="2" customFormat="1" ht="16.8" customHeight="1">
      <c r="A99" s="38"/>
      <c r="B99" s="44"/>
      <c r="C99" s="302" t="s">
        <v>1</v>
      </c>
      <c r="D99" s="302" t="s">
        <v>636</v>
      </c>
      <c r="E99" s="17" t="s">
        <v>1</v>
      </c>
      <c r="F99" s="303">
        <v>169.62000000000001</v>
      </c>
      <c r="G99" s="38"/>
      <c r="H99" s="44"/>
    </row>
    <row r="100" s="2" customFormat="1" ht="16.8" customHeight="1">
      <c r="A100" s="38"/>
      <c r="B100" s="44"/>
      <c r="C100" s="302" t="s">
        <v>517</v>
      </c>
      <c r="D100" s="302" t="s">
        <v>267</v>
      </c>
      <c r="E100" s="17" t="s">
        <v>1</v>
      </c>
      <c r="F100" s="303">
        <v>322.27800000000002</v>
      </c>
      <c r="G100" s="38"/>
      <c r="H100" s="44"/>
    </row>
    <row r="101" s="2" customFormat="1" ht="16.8" customHeight="1">
      <c r="A101" s="38"/>
      <c r="B101" s="44"/>
      <c r="C101" s="304" t="s">
        <v>942</v>
      </c>
      <c r="D101" s="38"/>
      <c r="E101" s="38"/>
      <c r="F101" s="38"/>
      <c r="G101" s="38"/>
      <c r="H101" s="44"/>
    </row>
    <row r="102" s="2" customFormat="1" ht="16.8" customHeight="1">
      <c r="A102" s="38"/>
      <c r="B102" s="44"/>
      <c r="C102" s="302" t="s">
        <v>632</v>
      </c>
      <c r="D102" s="302" t="s">
        <v>633</v>
      </c>
      <c r="E102" s="17" t="s">
        <v>227</v>
      </c>
      <c r="F102" s="303">
        <v>322.27800000000002</v>
      </c>
      <c r="G102" s="38"/>
      <c r="H102" s="44"/>
    </row>
    <row r="103" s="2" customFormat="1" ht="16.8" customHeight="1">
      <c r="A103" s="38"/>
      <c r="B103" s="44"/>
      <c r="C103" s="302" t="s">
        <v>637</v>
      </c>
      <c r="D103" s="302" t="s">
        <v>638</v>
      </c>
      <c r="E103" s="17" t="s">
        <v>227</v>
      </c>
      <c r="F103" s="303">
        <v>322.27800000000002</v>
      </c>
      <c r="G103" s="38"/>
      <c r="H103" s="44"/>
    </row>
    <row r="104" s="2" customFormat="1" ht="16.8" customHeight="1">
      <c r="A104" s="38"/>
      <c r="B104" s="44"/>
      <c r="C104" s="298" t="s">
        <v>520</v>
      </c>
      <c r="D104" s="299" t="s">
        <v>521</v>
      </c>
      <c r="E104" s="300" t="s">
        <v>251</v>
      </c>
      <c r="F104" s="301">
        <v>47.520000000000003</v>
      </c>
      <c r="G104" s="38"/>
      <c r="H104" s="44"/>
    </row>
    <row r="105" s="2" customFormat="1" ht="16.8" customHeight="1">
      <c r="A105" s="38"/>
      <c r="B105" s="44"/>
      <c r="C105" s="302" t="s">
        <v>520</v>
      </c>
      <c r="D105" s="302" t="s">
        <v>552</v>
      </c>
      <c r="E105" s="17" t="s">
        <v>1</v>
      </c>
      <c r="F105" s="303">
        <v>47.520000000000003</v>
      </c>
      <c r="G105" s="38"/>
      <c r="H105" s="44"/>
    </row>
    <row r="106" s="2" customFormat="1" ht="16.8" customHeight="1">
      <c r="A106" s="38"/>
      <c r="B106" s="44"/>
      <c r="C106" s="304" t="s">
        <v>942</v>
      </c>
      <c r="D106" s="38"/>
      <c r="E106" s="38"/>
      <c r="F106" s="38"/>
      <c r="G106" s="38"/>
      <c r="H106" s="44"/>
    </row>
    <row r="107" s="2" customFormat="1" ht="16.8" customHeight="1">
      <c r="A107" s="38"/>
      <c r="B107" s="44"/>
      <c r="C107" s="302" t="s">
        <v>549</v>
      </c>
      <c r="D107" s="302" t="s">
        <v>550</v>
      </c>
      <c r="E107" s="17" t="s">
        <v>251</v>
      </c>
      <c r="F107" s="303">
        <v>141.398</v>
      </c>
      <c r="G107" s="38"/>
      <c r="H107" s="44"/>
    </row>
    <row r="108" s="2" customFormat="1" ht="16.8" customHeight="1">
      <c r="A108" s="38"/>
      <c r="B108" s="44"/>
      <c r="C108" s="298" t="s">
        <v>523</v>
      </c>
      <c r="D108" s="299" t="s">
        <v>524</v>
      </c>
      <c r="E108" s="300" t="s">
        <v>251</v>
      </c>
      <c r="F108" s="301">
        <v>61.247999999999998</v>
      </c>
      <c r="G108" s="38"/>
      <c r="H108" s="44"/>
    </row>
    <row r="109" s="2" customFormat="1" ht="16.8" customHeight="1">
      <c r="A109" s="38"/>
      <c r="B109" s="44"/>
      <c r="C109" s="302" t="s">
        <v>523</v>
      </c>
      <c r="D109" s="302" t="s">
        <v>553</v>
      </c>
      <c r="E109" s="17" t="s">
        <v>1</v>
      </c>
      <c r="F109" s="303">
        <v>61.247999999999998</v>
      </c>
      <c r="G109" s="38"/>
      <c r="H109" s="44"/>
    </row>
    <row r="110" s="2" customFormat="1" ht="16.8" customHeight="1">
      <c r="A110" s="38"/>
      <c r="B110" s="44"/>
      <c r="C110" s="304" t="s">
        <v>942</v>
      </c>
      <c r="D110" s="38"/>
      <c r="E110" s="38"/>
      <c r="F110" s="38"/>
      <c r="G110" s="38"/>
      <c r="H110" s="44"/>
    </row>
    <row r="111" s="2" customFormat="1" ht="16.8" customHeight="1">
      <c r="A111" s="38"/>
      <c r="B111" s="44"/>
      <c r="C111" s="302" t="s">
        <v>549</v>
      </c>
      <c r="D111" s="302" t="s">
        <v>550</v>
      </c>
      <c r="E111" s="17" t="s">
        <v>251</v>
      </c>
      <c r="F111" s="303">
        <v>141.398</v>
      </c>
      <c r="G111" s="38"/>
      <c r="H111" s="44"/>
    </row>
    <row r="112" s="2" customFormat="1" ht="16.8" customHeight="1">
      <c r="A112" s="38"/>
      <c r="B112" s="44"/>
      <c r="C112" s="298" t="s">
        <v>526</v>
      </c>
      <c r="D112" s="299" t="s">
        <v>527</v>
      </c>
      <c r="E112" s="300" t="s">
        <v>227</v>
      </c>
      <c r="F112" s="301">
        <v>175.80000000000001</v>
      </c>
      <c r="G112" s="38"/>
      <c r="H112" s="44"/>
    </row>
    <row r="113" s="2" customFormat="1" ht="16.8" customHeight="1">
      <c r="A113" s="38"/>
      <c r="B113" s="44"/>
      <c r="C113" s="302" t="s">
        <v>1</v>
      </c>
      <c r="D113" s="302" t="s">
        <v>720</v>
      </c>
      <c r="E113" s="17" t="s">
        <v>1</v>
      </c>
      <c r="F113" s="303">
        <v>0</v>
      </c>
      <c r="G113" s="38"/>
      <c r="H113" s="44"/>
    </row>
    <row r="114" s="2" customFormat="1" ht="16.8" customHeight="1">
      <c r="A114" s="38"/>
      <c r="B114" s="44"/>
      <c r="C114" s="302" t="s">
        <v>1</v>
      </c>
      <c r="D114" s="302" t="s">
        <v>721</v>
      </c>
      <c r="E114" s="17" t="s">
        <v>1</v>
      </c>
      <c r="F114" s="303">
        <v>40</v>
      </c>
      <c r="G114" s="38"/>
      <c r="H114" s="44"/>
    </row>
    <row r="115" s="2" customFormat="1" ht="16.8" customHeight="1">
      <c r="A115" s="38"/>
      <c r="B115" s="44"/>
      <c r="C115" s="302" t="s">
        <v>1</v>
      </c>
      <c r="D115" s="302" t="s">
        <v>722</v>
      </c>
      <c r="E115" s="17" t="s">
        <v>1</v>
      </c>
      <c r="F115" s="303">
        <v>47.899999999999999</v>
      </c>
      <c r="G115" s="38"/>
      <c r="H115" s="44"/>
    </row>
    <row r="116" s="2" customFormat="1" ht="16.8" customHeight="1">
      <c r="A116" s="38"/>
      <c r="B116" s="44"/>
      <c r="C116" s="302" t="s">
        <v>1</v>
      </c>
      <c r="D116" s="302" t="s">
        <v>723</v>
      </c>
      <c r="E116" s="17" t="s">
        <v>1</v>
      </c>
      <c r="F116" s="303">
        <v>87.900000000000006</v>
      </c>
      <c r="G116" s="38"/>
      <c r="H116" s="44"/>
    </row>
    <row r="117" s="2" customFormat="1" ht="16.8" customHeight="1">
      <c r="A117" s="38"/>
      <c r="B117" s="44"/>
      <c r="C117" s="302" t="s">
        <v>526</v>
      </c>
      <c r="D117" s="302" t="s">
        <v>267</v>
      </c>
      <c r="E117" s="17" t="s">
        <v>1</v>
      </c>
      <c r="F117" s="303">
        <v>175.80000000000001</v>
      </c>
      <c r="G117" s="38"/>
      <c r="H117" s="44"/>
    </row>
    <row r="118" s="2" customFormat="1" ht="16.8" customHeight="1">
      <c r="A118" s="38"/>
      <c r="B118" s="44"/>
      <c r="C118" s="304" t="s">
        <v>942</v>
      </c>
      <c r="D118" s="38"/>
      <c r="E118" s="38"/>
      <c r="F118" s="38"/>
      <c r="G118" s="38"/>
      <c r="H118" s="44"/>
    </row>
    <row r="119" s="2" customFormat="1" ht="16.8" customHeight="1">
      <c r="A119" s="38"/>
      <c r="B119" s="44"/>
      <c r="C119" s="302" t="s">
        <v>717</v>
      </c>
      <c r="D119" s="302" t="s">
        <v>718</v>
      </c>
      <c r="E119" s="17" t="s">
        <v>227</v>
      </c>
      <c r="F119" s="303">
        <v>175.80000000000001</v>
      </c>
      <c r="G119" s="38"/>
      <c r="H119" s="44"/>
    </row>
    <row r="120" s="2" customFormat="1" ht="16.8" customHeight="1">
      <c r="A120" s="38"/>
      <c r="B120" s="44"/>
      <c r="C120" s="302" t="s">
        <v>727</v>
      </c>
      <c r="D120" s="302" t="s">
        <v>728</v>
      </c>
      <c r="E120" s="17" t="s">
        <v>227</v>
      </c>
      <c r="F120" s="303">
        <v>202.16999999999999</v>
      </c>
      <c r="G120" s="38"/>
      <c r="H120" s="44"/>
    </row>
    <row r="121" s="2" customFormat="1" ht="16.8" customHeight="1">
      <c r="A121" s="38"/>
      <c r="B121" s="44"/>
      <c r="C121" s="298" t="s">
        <v>529</v>
      </c>
      <c r="D121" s="299" t="s">
        <v>530</v>
      </c>
      <c r="E121" s="300" t="s">
        <v>485</v>
      </c>
      <c r="F121" s="301">
        <v>36.037999999999997</v>
      </c>
      <c r="G121" s="38"/>
      <c r="H121" s="44"/>
    </row>
    <row r="122" s="2" customFormat="1" ht="16.8" customHeight="1">
      <c r="A122" s="38"/>
      <c r="B122" s="44"/>
      <c r="C122" s="302" t="s">
        <v>1</v>
      </c>
      <c r="D122" s="302" t="s">
        <v>646</v>
      </c>
      <c r="E122" s="17" t="s">
        <v>1</v>
      </c>
      <c r="F122" s="303">
        <v>36.037999999999997</v>
      </c>
      <c r="G122" s="38"/>
      <c r="H122" s="44"/>
    </row>
    <row r="123" s="2" customFormat="1" ht="16.8" customHeight="1">
      <c r="A123" s="38"/>
      <c r="B123" s="44"/>
      <c r="C123" s="302" t="s">
        <v>529</v>
      </c>
      <c r="D123" s="302" t="s">
        <v>267</v>
      </c>
      <c r="E123" s="17" t="s">
        <v>1</v>
      </c>
      <c r="F123" s="303">
        <v>36.037999999999997</v>
      </c>
      <c r="G123" s="38"/>
      <c r="H123" s="44"/>
    </row>
    <row r="124" s="2" customFormat="1" ht="16.8" customHeight="1">
      <c r="A124" s="38"/>
      <c r="B124" s="44"/>
      <c r="C124" s="304" t="s">
        <v>942</v>
      </c>
      <c r="D124" s="38"/>
      <c r="E124" s="38"/>
      <c r="F124" s="38"/>
      <c r="G124" s="38"/>
      <c r="H124" s="44"/>
    </row>
    <row r="125" s="2" customFormat="1" ht="16.8" customHeight="1">
      <c r="A125" s="38"/>
      <c r="B125" s="44"/>
      <c r="C125" s="302" t="s">
        <v>644</v>
      </c>
      <c r="D125" s="302" t="s">
        <v>645</v>
      </c>
      <c r="E125" s="17" t="s">
        <v>485</v>
      </c>
      <c r="F125" s="303">
        <v>36.037999999999997</v>
      </c>
      <c r="G125" s="38"/>
      <c r="H125" s="44"/>
    </row>
    <row r="126" s="2" customFormat="1" ht="16.8" customHeight="1">
      <c r="A126" s="38"/>
      <c r="B126" s="44"/>
      <c r="C126" s="302" t="s">
        <v>605</v>
      </c>
      <c r="D126" s="302" t="s">
        <v>606</v>
      </c>
      <c r="E126" s="17" t="s">
        <v>485</v>
      </c>
      <c r="F126" s="303">
        <v>36.037999999999997</v>
      </c>
      <c r="G126" s="38"/>
      <c r="H126" s="44"/>
    </row>
    <row r="127" s="2" customFormat="1" ht="16.8" customHeight="1">
      <c r="A127" s="38"/>
      <c r="B127" s="44"/>
      <c r="C127" s="298" t="s">
        <v>532</v>
      </c>
      <c r="D127" s="299" t="s">
        <v>533</v>
      </c>
      <c r="E127" s="300" t="s">
        <v>251</v>
      </c>
      <c r="F127" s="301">
        <v>53.560000000000002</v>
      </c>
      <c r="G127" s="38"/>
      <c r="H127" s="44"/>
    </row>
    <row r="128" s="2" customFormat="1" ht="16.8" customHeight="1">
      <c r="A128" s="38"/>
      <c r="B128" s="44"/>
      <c r="C128" s="302" t="s">
        <v>1</v>
      </c>
      <c r="D128" s="302" t="s">
        <v>708</v>
      </c>
      <c r="E128" s="17" t="s">
        <v>1</v>
      </c>
      <c r="F128" s="303">
        <v>18</v>
      </c>
      <c r="G128" s="38"/>
      <c r="H128" s="44"/>
    </row>
    <row r="129" s="2" customFormat="1" ht="16.8" customHeight="1">
      <c r="A129" s="38"/>
      <c r="B129" s="44"/>
      <c r="C129" s="302" t="s">
        <v>1</v>
      </c>
      <c r="D129" s="302" t="s">
        <v>709</v>
      </c>
      <c r="E129" s="17" t="s">
        <v>1</v>
      </c>
      <c r="F129" s="303">
        <v>23.199999999999999</v>
      </c>
      <c r="G129" s="38"/>
      <c r="H129" s="44"/>
    </row>
    <row r="130" s="2" customFormat="1" ht="16.8" customHeight="1">
      <c r="A130" s="38"/>
      <c r="B130" s="44"/>
      <c r="C130" s="302" t="s">
        <v>1</v>
      </c>
      <c r="D130" s="302" t="s">
        <v>710</v>
      </c>
      <c r="E130" s="17" t="s">
        <v>1</v>
      </c>
      <c r="F130" s="303">
        <v>12.359999999999999</v>
      </c>
      <c r="G130" s="38"/>
      <c r="H130" s="44"/>
    </row>
    <row r="131" s="2" customFormat="1" ht="16.8" customHeight="1">
      <c r="A131" s="38"/>
      <c r="B131" s="44"/>
      <c r="C131" s="302" t="s">
        <v>532</v>
      </c>
      <c r="D131" s="302" t="s">
        <v>267</v>
      </c>
      <c r="E131" s="17" t="s">
        <v>1</v>
      </c>
      <c r="F131" s="303">
        <v>53.560000000000002</v>
      </c>
      <c r="G131" s="38"/>
      <c r="H131" s="44"/>
    </row>
    <row r="132" s="2" customFormat="1" ht="16.8" customHeight="1">
      <c r="A132" s="38"/>
      <c r="B132" s="44"/>
      <c r="C132" s="304" t="s">
        <v>942</v>
      </c>
      <c r="D132" s="38"/>
      <c r="E132" s="38"/>
      <c r="F132" s="38"/>
      <c r="G132" s="38"/>
      <c r="H132" s="44"/>
    </row>
    <row r="133" s="2" customFormat="1" ht="16.8" customHeight="1">
      <c r="A133" s="38"/>
      <c r="B133" s="44"/>
      <c r="C133" s="302" t="s">
        <v>704</v>
      </c>
      <c r="D133" s="302" t="s">
        <v>705</v>
      </c>
      <c r="E133" s="17" t="s">
        <v>251</v>
      </c>
      <c r="F133" s="303">
        <v>53.560000000000002</v>
      </c>
      <c r="G133" s="38"/>
      <c r="H133" s="44"/>
    </row>
    <row r="134" s="2" customFormat="1" ht="16.8" customHeight="1">
      <c r="A134" s="38"/>
      <c r="B134" s="44"/>
      <c r="C134" s="302" t="s">
        <v>739</v>
      </c>
      <c r="D134" s="302" t="s">
        <v>740</v>
      </c>
      <c r="E134" s="17" t="s">
        <v>485</v>
      </c>
      <c r="F134" s="303">
        <v>100.157</v>
      </c>
      <c r="G134" s="38"/>
      <c r="H134" s="44"/>
    </row>
    <row r="135" s="2" customFormat="1" ht="16.8" customHeight="1">
      <c r="A135" s="38"/>
      <c r="B135" s="44"/>
      <c r="C135" s="302" t="s">
        <v>744</v>
      </c>
      <c r="D135" s="302" t="s">
        <v>745</v>
      </c>
      <c r="E135" s="17" t="s">
        <v>485</v>
      </c>
      <c r="F135" s="303">
        <v>100.157</v>
      </c>
      <c r="G135" s="38"/>
      <c r="H135" s="44"/>
    </row>
    <row r="136" s="2" customFormat="1" ht="16.8" customHeight="1">
      <c r="A136" s="38"/>
      <c r="B136" s="44"/>
      <c r="C136" s="302" t="s">
        <v>749</v>
      </c>
      <c r="D136" s="302" t="s">
        <v>750</v>
      </c>
      <c r="E136" s="17" t="s">
        <v>485</v>
      </c>
      <c r="F136" s="303">
        <v>1502.358</v>
      </c>
      <c r="G136" s="38"/>
      <c r="H136" s="44"/>
    </row>
    <row r="137" s="2" customFormat="1" ht="16.8" customHeight="1">
      <c r="A137" s="38"/>
      <c r="B137" s="44"/>
      <c r="C137" s="302" t="s">
        <v>755</v>
      </c>
      <c r="D137" s="302" t="s">
        <v>756</v>
      </c>
      <c r="E137" s="17" t="s">
        <v>485</v>
      </c>
      <c r="F137" s="303">
        <v>100.157</v>
      </c>
      <c r="G137" s="38"/>
      <c r="H137" s="44"/>
    </row>
    <row r="138" s="2" customFormat="1" ht="16.8" customHeight="1">
      <c r="A138" s="38"/>
      <c r="B138" s="44"/>
      <c r="C138" s="298" t="s">
        <v>536</v>
      </c>
      <c r="D138" s="299" t="s">
        <v>537</v>
      </c>
      <c r="E138" s="300" t="s">
        <v>251</v>
      </c>
      <c r="F138" s="301">
        <v>850</v>
      </c>
      <c r="G138" s="38"/>
      <c r="H138" s="44"/>
    </row>
    <row r="139" s="2" customFormat="1" ht="16.8" customHeight="1">
      <c r="A139" s="38"/>
      <c r="B139" s="44"/>
      <c r="C139" s="302" t="s">
        <v>1</v>
      </c>
      <c r="D139" s="302" t="s">
        <v>558</v>
      </c>
      <c r="E139" s="17" t="s">
        <v>1</v>
      </c>
      <c r="F139" s="303">
        <v>425</v>
      </c>
      <c r="G139" s="38"/>
      <c r="H139" s="44"/>
    </row>
    <row r="140" s="2" customFormat="1" ht="16.8" customHeight="1">
      <c r="A140" s="38"/>
      <c r="B140" s="44"/>
      <c r="C140" s="302" t="s">
        <v>1</v>
      </c>
      <c r="D140" s="302" t="s">
        <v>559</v>
      </c>
      <c r="E140" s="17" t="s">
        <v>1</v>
      </c>
      <c r="F140" s="303">
        <v>425</v>
      </c>
      <c r="G140" s="38"/>
      <c r="H140" s="44"/>
    </row>
    <row r="141" s="2" customFormat="1" ht="16.8" customHeight="1">
      <c r="A141" s="38"/>
      <c r="B141" s="44"/>
      <c r="C141" s="302" t="s">
        <v>536</v>
      </c>
      <c r="D141" s="302" t="s">
        <v>267</v>
      </c>
      <c r="E141" s="17" t="s">
        <v>1</v>
      </c>
      <c r="F141" s="303">
        <v>850</v>
      </c>
      <c r="G141" s="38"/>
      <c r="H141" s="44"/>
    </row>
    <row r="142" s="2" customFormat="1" ht="16.8" customHeight="1">
      <c r="A142" s="38"/>
      <c r="B142" s="44"/>
      <c r="C142" s="304" t="s">
        <v>942</v>
      </c>
      <c r="D142" s="38"/>
      <c r="E142" s="38"/>
      <c r="F142" s="38"/>
      <c r="G142" s="38"/>
      <c r="H142" s="44"/>
    </row>
    <row r="143" s="2" customFormat="1" ht="16.8" customHeight="1">
      <c r="A143" s="38"/>
      <c r="B143" s="44"/>
      <c r="C143" s="302" t="s">
        <v>555</v>
      </c>
      <c r="D143" s="302" t="s">
        <v>556</v>
      </c>
      <c r="E143" s="17" t="s">
        <v>251</v>
      </c>
      <c r="F143" s="303">
        <v>850</v>
      </c>
      <c r="G143" s="38"/>
      <c r="H143" s="44"/>
    </row>
    <row r="144" s="2" customFormat="1" ht="16.8" customHeight="1">
      <c r="A144" s="38"/>
      <c r="B144" s="44"/>
      <c r="C144" s="302" t="s">
        <v>560</v>
      </c>
      <c r="D144" s="302" t="s">
        <v>561</v>
      </c>
      <c r="E144" s="17" t="s">
        <v>251</v>
      </c>
      <c r="F144" s="303">
        <v>425</v>
      </c>
      <c r="G144" s="38"/>
      <c r="H144" s="44"/>
    </row>
    <row r="145" s="2" customFormat="1" ht="16.8" customHeight="1">
      <c r="A145" s="38"/>
      <c r="B145" s="44"/>
      <c r="C145" s="302" t="s">
        <v>569</v>
      </c>
      <c r="D145" s="302" t="s">
        <v>570</v>
      </c>
      <c r="E145" s="17" t="s">
        <v>251</v>
      </c>
      <c r="F145" s="303">
        <v>1574.306</v>
      </c>
      <c r="G145" s="38"/>
      <c r="H145" s="44"/>
    </row>
    <row r="146" s="2" customFormat="1" ht="16.8" customHeight="1">
      <c r="A146" s="38"/>
      <c r="B146" s="44"/>
      <c r="C146" s="302" t="s">
        <v>584</v>
      </c>
      <c r="D146" s="302" t="s">
        <v>585</v>
      </c>
      <c r="E146" s="17" t="s">
        <v>251</v>
      </c>
      <c r="F146" s="303">
        <v>724.30600000000004</v>
      </c>
      <c r="G146" s="38"/>
      <c r="H146" s="44"/>
    </row>
    <row r="147" s="2" customFormat="1" ht="16.8" customHeight="1">
      <c r="A147" s="38"/>
      <c r="B147" s="44"/>
      <c r="C147" s="302" t="s">
        <v>591</v>
      </c>
      <c r="D147" s="302" t="s">
        <v>592</v>
      </c>
      <c r="E147" s="17" t="s">
        <v>251</v>
      </c>
      <c r="F147" s="303">
        <v>850</v>
      </c>
      <c r="G147" s="38"/>
      <c r="H147" s="44"/>
    </row>
    <row r="148" s="2" customFormat="1" ht="26.4" customHeight="1">
      <c r="A148" s="38"/>
      <c r="B148" s="44"/>
      <c r="C148" s="297" t="s">
        <v>91</v>
      </c>
      <c r="D148" s="297" t="s">
        <v>92</v>
      </c>
      <c r="E148" s="38"/>
      <c r="F148" s="38"/>
      <c r="G148" s="38"/>
      <c r="H148" s="44"/>
    </row>
    <row r="149" s="2" customFormat="1" ht="16.8" customHeight="1">
      <c r="A149" s="38"/>
      <c r="B149" s="44"/>
      <c r="C149" s="298" t="s">
        <v>758</v>
      </c>
      <c r="D149" s="299" t="s">
        <v>759</v>
      </c>
      <c r="E149" s="300" t="s">
        <v>227</v>
      </c>
      <c r="F149" s="301">
        <v>17.850000000000001</v>
      </c>
      <c r="G149" s="38"/>
      <c r="H149" s="44"/>
    </row>
    <row r="150" s="2" customFormat="1" ht="16.8" customHeight="1">
      <c r="A150" s="38"/>
      <c r="B150" s="44"/>
      <c r="C150" s="302" t="s">
        <v>758</v>
      </c>
      <c r="D150" s="302" t="s">
        <v>798</v>
      </c>
      <c r="E150" s="17" t="s">
        <v>1</v>
      </c>
      <c r="F150" s="303">
        <v>17.850000000000001</v>
      </c>
      <c r="G150" s="38"/>
      <c r="H150" s="44"/>
    </row>
    <row r="151" s="2" customFormat="1" ht="16.8" customHeight="1">
      <c r="A151" s="38"/>
      <c r="B151" s="44"/>
      <c r="C151" s="304" t="s">
        <v>942</v>
      </c>
      <c r="D151" s="38"/>
      <c r="E151" s="38"/>
      <c r="F151" s="38"/>
      <c r="G151" s="38"/>
      <c r="H151" s="44"/>
    </row>
    <row r="152" s="2" customFormat="1" ht="16.8" customHeight="1">
      <c r="A152" s="38"/>
      <c r="B152" s="44"/>
      <c r="C152" s="302" t="s">
        <v>794</v>
      </c>
      <c r="D152" s="302" t="s">
        <v>795</v>
      </c>
      <c r="E152" s="17" t="s">
        <v>227</v>
      </c>
      <c r="F152" s="303">
        <v>17.850000000000001</v>
      </c>
      <c r="G152" s="38"/>
      <c r="H152" s="44"/>
    </row>
    <row r="153" s="2" customFormat="1" ht="16.8" customHeight="1">
      <c r="A153" s="38"/>
      <c r="B153" s="44"/>
      <c r="C153" s="302" t="s">
        <v>358</v>
      </c>
      <c r="D153" s="302" t="s">
        <v>359</v>
      </c>
      <c r="E153" s="17" t="s">
        <v>227</v>
      </c>
      <c r="F153" s="303">
        <v>17.850000000000001</v>
      </c>
      <c r="G153" s="38"/>
      <c r="H153" s="44"/>
    </row>
    <row r="154" s="2" customFormat="1" ht="16.8" customHeight="1">
      <c r="A154" s="38"/>
      <c r="B154" s="44"/>
      <c r="C154" s="298" t="s">
        <v>761</v>
      </c>
      <c r="D154" s="299" t="s">
        <v>762</v>
      </c>
      <c r="E154" s="300" t="s">
        <v>1</v>
      </c>
      <c r="F154" s="301">
        <v>13.23</v>
      </c>
      <c r="G154" s="38"/>
      <c r="H154" s="44"/>
    </row>
    <row r="155" s="2" customFormat="1" ht="16.8" customHeight="1">
      <c r="A155" s="38"/>
      <c r="B155" s="44"/>
      <c r="C155" s="302" t="s">
        <v>1</v>
      </c>
      <c r="D155" s="302" t="s">
        <v>777</v>
      </c>
      <c r="E155" s="17" t="s">
        <v>1</v>
      </c>
      <c r="F155" s="303">
        <v>13.23</v>
      </c>
      <c r="G155" s="38"/>
      <c r="H155" s="44"/>
    </row>
    <row r="156" s="2" customFormat="1" ht="16.8" customHeight="1">
      <c r="A156" s="38"/>
      <c r="B156" s="44"/>
      <c r="C156" s="302" t="s">
        <v>761</v>
      </c>
      <c r="D156" s="302" t="s">
        <v>267</v>
      </c>
      <c r="E156" s="17" t="s">
        <v>1</v>
      </c>
      <c r="F156" s="303">
        <v>13.23</v>
      </c>
      <c r="G156" s="38"/>
      <c r="H156" s="44"/>
    </row>
    <row r="157" s="2" customFormat="1" ht="16.8" customHeight="1">
      <c r="A157" s="38"/>
      <c r="B157" s="44"/>
      <c r="C157" s="304" t="s">
        <v>942</v>
      </c>
      <c r="D157" s="38"/>
      <c r="E157" s="38"/>
      <c r="F157" s="38"/>
      <c r="G157" s="38"/>
      <c r="H157" s="44"/>
    </row>
    <row r="158" s="2" customFormat="1">
      <c r="A158" s="38"/>
      <c r="B158" s="44"/>
      <c r="C158" s="302" t="s">
        <v>324</v>
      </c>
      <c r="D158" s="302" t="s">
        <v>325</v>
      </c>
      <c r="E158" s="17" t="s">
        <v>251</v>
      </c>
      <c r="F158" s="303">
        <v>13.23</v>
      </c>
      <c r="G158" s="38"/>
      <c r="H158" s="44"/>
    </row>
    <row r="159" s="2" customFormat="1">
      <c r="A159" s="38"/>
      <c r="B159" s="44"/>
      <c r="C159" s="302" t="s">
        <v>330</v>
      </c>
      <c r="D159" s="302" t="s">
        <v>331</v>
      </c>
      <c r="E159" s="17" t="s">
        <v>251</v>
      </c>
      <c r="F159" s="303">
        <v>396.89999999999998</v>
      </c>
      <c r="G159" s="38"/>
      <c r="H159" s="44"/>
    </row>
    <row r="160" s="2" customFormat="1" ht="16.8" customHeight="1">
      <c r="A160" s="38"/>
      <c r="B160" s="44"/>
      <c r="C160" s="298" t="s">
        <v>536</v>
      </c>
      <c r="D160" s="299" t="s">
        <v>764</v>
      </c>
      <c r="E160" s="300" t="s">
        <v>251</v>
      </c>
      <c r="F160" s="301">
        <v>35.280000000000001</v>
      </c>
      <c r="G160" s="38"/>
      <c r="H160" s="44"/>
    </row>
    <row r="161" s="2" customFormat="1" ht="16.8" customHeight="1">
      <c r="A161" s="38"/>
      <c r="B161" s="44"/>
      <c r="C161" s="302" t="s">
        <v>1</v>
      </c>
      <c r="D161" s="302" t="s">
        <v>774</v>
      </c>
      <c r="E161" s="17" t="s">
        <v>1</v>
      </c>
      <c r="F161" s="303">
        <v>35.280000000000001</v>
      </c>
      <c r="G161" s="38"/>
      <c r="H161" s="44"/>
    </row>
    <row r="162" s="2" customFormat="1" ht="16.8" customHeight="1">
      <c r="A162" s="38"/>
      <c r="B162" s="44"/>
      <c r="C162" s="302" t="s">
        <v>536</v>
      </c>
      <c r="D162" s="302" t="s">
        <v>267</v>
      </c>
      <c r="E162" s="17" t="s">
        <v>1</v>
      </c>
      <c r="F162" s="303">
        <v>35.280000000000001</v>
      </c>
      <c r="G162" s="38"/>
      <c r="H162" s="44"/>
    </row>
    <row r="163" s="2" customFormat="1" ht="16.8" customHeight="1">
      <c r="A163" s="38"/>
      <c r="B163" s="44"/>
      <c r="C163" s="304" t="s">
        <v>942</v>
      </c>
      <c r="D163" s="38"/>
      <c r="E163" s="38"/>
      <c r="F163" s="38"/>
      <c r="G163" s="38"/>
      <c r="H163" s="44"/>
    </row>
    <row r="164" s="2" customFormat="1" ht="16.8" customHeight="1">
      <c r="A164" s="38"/>
      <c r="B164" s="44"/>
      <c r="C164" s="302" t="s">
        <v>769</v>
      </c>
      <c r="D164" s="302" t="s">
        <v>770</v>
      </c>
      <c r="E164" s="17" t="s">
        <v>251</v>
      </c>
      <c r="F164" s="303">
        <v>35.280000000000001</v>
      </c>
      <c r="G164" s="38"/>
      <c r="H164" s="44"/>
    </row>
    <row r="165" s="2" customFormat="1">
      <c r="A165" s="38"/>
      <c r="B165" s="44"/>
      <c r="C165" s="302" t="s">
        <v>318</v>
      </c>
      <c r="D165" s="302" t="s">
        <v>319</v>
      </c>
      <c r="E165" s="17" t="s">
        <v>251</v>
      </c>
      <c r="F165" s="303">
        <v>35.280000000000001</v>
      </c>
      <c r="G165" s="38"/>
      <c r="H165" s="44"/>
    </row>
    <row r="166" s="2" customFormat="1">
      <c r="A166" s="38"/>
      <c r="B166" s="44"/>
      <c r="C166" s="302" t="s">
        <v>324</v>
      </c>
      <c r="D166" s="302" t="s">
        <v>325</v>
      </c>
      <c r="E166" s="17" t="s">
        <v>251</v>
      </c>
      <c r="F166" s="303">
        <v>13.23</v>
      </c>
      <c r="G166" s="38"/>
      <c r="H166" s="44"/>
    </row>
    <row r="167" s="2" customFormat="1">
      <c r="A167" s="38"/>
      <c r="B167" s="44"/>
      <c r="C167" s="302" t="s">
        <v>497</v>
      </c>
      <c r="D167" s="302" t="s">
        <v>498</v>
      </c>
      <c r="E167" s="17" t="s">
        <v>485</v>
      </c>
      <c r="F167" s="303">
        <v>27.783000000000001</v>
      </c>
      <c r="G167" s="38"/>
      <c r="H167" s="44"/>
    </row>
    <row r="168" s="2" customFormat="1" ht="16.8" customHeight="1">
      <c r="A168" s="38"/>
      <c r="B168" s="44"/>
      <c r="C168" s="298" t="s">
        <v>766</v>
      </c>
      <c r="D168" s="299" t="s">
        <v>254</v>
      </c>
      <c r="E168" s="300" t="s">
        <v>251</v>
      </c>
      <c r="F168" s="301">
        <v>22.050000000000001</v>
      </c>
      <c r="G168" s="38"/>
      <c r="H168" s="44"/>
    </row>
    <row r="169" s="2" customFormat="1" ht="16.8" customHeight="1">
      <c r="A169" s="38"/>
      <c r="B169" s="44"/>
      <c r="C169" s="302" t="s">
        <v>1</v>
      </c>
      <c r="D169" s="302" t="s">
        <v>788</v>
      </c>
      <c r="E169" s="17" t="s">
        <v>1</v>
      </c>
      <c r="F169" s="303">
        <v>22.050000000000001</v>
      </c>
      <c r="G169" s="38"/>
      <c r="H169" s="44"/>
    </row>
    <row r="170" s="2" customFormat="1" ht="16.8" customHeight="1">
      <c r="A170" s="38"/>
      <c r="B170" s="44"/>
      <c r="C170" s="302" t="s">
        <v>766</v>
      </c>
      <c r="D170" s="302" t="s">
        <v>267</v>
      </c>
      <c r="E170" s="17" t="s">
        <v>1</v>
      </c>
      <c r="F170" s="303">
        <v>22.050000000000001</v>
      </c>
      <c r="G170" s="38"/>
      <c r="H170" s="44"/>
    </row>
    <row r="171" s="2" customFormat="1" ht="16.8" customHeight="1">
      <c r="A171" s="38"/>
      <c r="B171" s="44"/>
      <c r="C171" s="304" t="s">
        <v>942</v>
      </c>
      <c r="D171" s="38"/>
      <c r="E171" s="38"/>
      <c r="F171" s="38"/>
      <c r="G171" s="38"/>
      <c r="H171" s="44"/>
    </row>
    <row r="172" s="2" customFormat="1" ht="16.8" customHeight="1">
      <c r="A172" s="38"/>
      <c r="B172" s="44"/>
      <c r="C172" s="302" t="s">
        <v>784</v>
      </c>
      <c r="D172" s="302" t="s">
        <v>785</v>
      </c>
      <c r="E172" s="17" t="s">
        <v>251</v>
      </c>
      <c r="F172" s="303">
        <v>22.050000000000001</v>
      </c>
      <c r="G172" s="38"/>
      <c r="H172" s="44"/>
    </row>
    <row r="173" s="2" customFormat="1">
      <c r="A173" s="38"/>
      <c r="B173" s="44"/>
      <c r="C173" s="302" t="s">
        <v>324</v>
      </c>
      <c r="D173" s="302" t="s">
        <v>325</v>
      </c>
      <c r="E173" s="17" t="s">
        <v>251</v>
      </c>
      <c r="F173" s="303">
        <v>13.23</v>
      </c>
      <c r="G173" s="38"/>
      <c r="H173" s="44"/>
    </row>
    <row r="174" s="2" customFormat="1" ht="16.8" customHeight="1">
      <c r="A174" s="38"/>
      <c r="B174" s="44"/>
      <c r="C174" s="302" t="s">
        <v>780</v>
      </c>
      <c r="D174" s="302" t="s">
        <v>781</v>
      </c>
      <c r="E174" s="17" t="s">
        <v>251</v>
      </c>
      <c r="F174" s="303">
        <v>22.050000000000001</v>
      </c>
      <c r="G174" s="38"/>
      <c r="H174" s="44"/>
    </row>
    <row r="175" s="2" customFormat="1">
      <c r="A175" s="38"/>
      <c r="B175" s="44"/>
      <c r="C175" s="302" t="s">
        <v>497</v>
      </c>
      <c r="D175" s="302" t="s">
        <v>498</v>
      </c>
      <c r="E175" s="17" t="s">
        <v>485</v>
      </c>
      <c r="F175" s="303">
        <v>27.783000000000001</v>
      </c>
      <c r="G175" s="38"/>
      <c r="H175" s="44"/>
    </row>
    <row r="176" s="2" customFormat="1" ht="26.4" customHeight="1">
      <c r="A176" s="38"/>
      <c r="B176" s="44"/>
      <c r="C176" s="297" t="s">
        <v>94</v>
      </c>
      <c r="D176" s="297" t="s">
        <v>95</v>
      </c>
      <c r="E176" s="38"/>
      <c r="F176" s="38"/>
      <c r="G176" s="38"/>
      <c r="H176" s="44"/>
    </row>
    <row r="177" s="2" customFormat="1" ht="16.8" customHeight="1">
      <c r="A177" s="38"/>
      <c r="B177" s="44"/>
      <c r="C177" s="298" t="s">
        <v>863</v>
      </c>
      <c r="D177" s="299" t="s">
        <v>864</v>
      </c>
      <c r="E177" s="300" t="s">
        <v>227</v>
      </c>
      <c r="F177" s="301">
        <v>627</v>
      </c>
      <c r="G177" s="38"/>
      <c r="H177" s="44"/>
    </row>
    <row r="178" s="2" customFormat="1" ht="16.8" customHeight="1">
      <c r="A178" s="38"/>
      <c r="B178" s="44"/>
      <c r="C178" s="302" t="s">
        <v>863</v>
      </c>
      <c r="D178" s="302" t="s">
        <v>865</v>
      </c>
      <c r="E178" s="17" t="s">
        <v>1</v>
      </c>
      <c r="F178" s="303">
        <v>627</v>
      </c>
      <c r="G178" s="38"/>
      <c r="H178" s="44"/>
    </row>
    <row r="179" s="2" customFormat="1" ht="16.8" customHeight="1">
      <c r="A179" s="38"/>
      <c r="B179" s="44"/>
      <c r="C179" s="304" t="s">
        <v>942</v>
      </c>
      <c r="D179" s="38"/>
      <c r="E179" s="38"/>
      <c r="F179" s="38"/>
      <c r="G179" s="38"/>
      <c r="H179" s="44"/>
    </row>
    <row r="180" s="2" customFormat="1">
      <c r="A180" s="38"/>
      <c r="B180" s="44"/>
      <c r="C180" s="302" t="s">
        <v>874</v>
      </c>
      <c r="D180" s="302" t="s">
        <v>875</v>
      </c>
      <c r="E180" s="17" t="s">
        <v>227</v>
      </c>
      <c r="F180" s="303">
        <v>627</v>
      </c>
      <c r="G180" s="38"/>
      <c r="H180" s="44"/>
    </row>
    <row r="181" s="2" customFormat="1" ht="16.8" customHeight="1">
      <c r="A181" s="38"/>
      <c r="B181" s="44"/>
      <c r="C181" s="302" t="s">
        <v>870</v>
      </c>
      <c r="D181" s="302" t="s">
        <v>871</v>
      </c>
      <c r="E181" s="17" t="s">
        <v>227</v>
      </c>
      <c r="F181" s="303">
        <v>627</v>
      </c>
      <c r="G181" s="38"/>
      <c r="H181" s="44"/>
    </row>
    <row r="182" s="2" customFormat="1" ht="16.8" customHeight="1">
      <c r="A182" s="38"/>
      <c r="B182" s="44"/>
      <c r="C182" s="298" t="s">
        <v>866</v>
      </c>
      <c r="D182" s="299" t="s">
        <v>867</v>
      </c>
      <c r="E182" s="300" t="s">
        <v>868</v>
      </c>
      <c r="F182" s="301">
        <v>1</v>
      </c>
      <c r="G182" s="38"/>
      <c r="H182" s="44"/>
    </row>
    <row r="183" s="2" customFormat="1" ht="16.8" customHeight="1">
      <c r="A183" s="38"/>
      <c r="B183" s="44"/>
      <c r="C183" s="302" t="s">
        <v>866</v>
      </c>
      <c r="D183" s="302" t="s">
        <v>82</v>
      </c>
      <c r="E183" s="17" t="s">
        <v>1</v>
      </c>
      <c r="F183" s="303">
        <v>1</v>
      </c>
      <c r="G183" s="38"/>
      <c r="H183" s="44"/>
    </row>
    <row r="184" s="2" customFormat="1" ht="16.8" customHeight="1">
      <c r="A184" s="38"/>
      <c r="B184" s="44"/>
      <c r="C184" s="304" t="s">
        <v>942</v>
      </c>
      <c r="D184" s="38"/>
      <c r="E184" s="38"/>
      <c r="F184" s="38"/>
      <c r="G184" s="38"/>
      <c r="H184" s="44"/>
    </row>
    <row r="185" s="2" customFormat="1">
      <c r="A185" s="38"/>
      <c r="B185" s="44"/>
      <c r="C185" s="302" t="s">
        <v>878</v>
      </c>
      <c r="D185" s="302" t="s">
        <v>879</v>
      </c>
      <c r="E185" s="17" t="s">
        <v>599</v>
      </c>
      <c r="F185" s="303">
        <v>1</v>
      </c>
      <c r="G185" s="38"/>
      <c r="H185" s="44"/>
    </row>
    <row r="186" s="2" customFormat="1" ht="16.8" customHeight="1">
      <c r="A186" s="38"/>
      <c r="B186" s="44"/>
      <c r="C186" s="302" t="s">
        <v>881</v>
      </c>
      <c r="D186" s="302" t="s">
        <v>882</v>
      </c>
      <c r="E186" s="17" t="s">
        <v>599</v>
      </c>
      <c r="F186" s="303">
        <v>1</v>
      </c>
      <c r="G186" s="38"/>
      <c r="H186" s="44"/>
    </row>
    <row r="187" s="2" customFormat="1" ht="16.8" customHeight="1">
      <c r="A187" s="38"/>
      <c r="B187" s="44"/>
      <c r="C187" s="302" t="s">
        <v>885</v>
      </c>
      <c r="D187" s="302" t="s">
        <v>886</v>
      </c>
      <c r="E187" s="17" t="s">
        <v>599</v>
      </c>
      <c r="F187" s="303">
        <v>1</v>
      </c>
      <c r="G187" s="38"/>
      <c r="H187" s="44"/>
    </row>
    <row r="188" s="2" customFormat="1">
      <c r="A188" s="38"/>
      <c r="B188" s="44"/>
      <c r="C188" s="302" t="s">
        <v>888</v>
      </c>
      <c r="D188" s="302" t="s">
        <v>889</v>
      </c>
      <c r="E188" s="17" t="s">
        <v>599</v>
      </c>
      <c r="F188" s="303">
        <v>1</v>
      </c>
      <c r="G188" s="38"/>
      <c r="H188" s="44"/>
    </row>
    <row r="189" s="2" customFormat="1" ht="16.8" customHeight="1">
      <c r="A189" s="38"/>
      <c r="B189" s="44"/>
      <c r="C189" s="302" t="s">
        <v>937</v>
      </c>
      <c r="D189" s="302" t="s">
        <v>938</v>
      </c>
      <c r="E189" s="17" t="s">
        <v>148</v>
      </c>
      <c r="F189" s="303">
        <v>1</v>
      </c>
      <c r="G189" s="38"/>
      <c r="H189" s="44"/>
    </row>
    <row r="190" s="2" customFormat="1" ht="7.44" customHeight="1">
      <c r="A190" s="38"/>
      <c r="B190" s="170"/>
      <c r="C190" s="171"/>
      <c r="D190" s="171"/>
      <c r="E190" s="171"/>
      <c r="F190" s="171"/>
      <c r="G190" s="171"/>
      <c r="H190" s="44"/>
    </row>
    <row r="191" s="2" customFormat="1">
      <c r="A191" s="38"/>
      <c r="B191" s="38"/>
      <c r="C191" s="38"/>
      <c r="D191" s="38"/>
      <c r="E191" s="38"/>
      <c r="F191" s="38"/>
      <c r="G191" s="38"/>
      <c r="H191" s="38"/>
    </row>
  </sheetData>
  <sheetProtection sheet="1" formatColumns="0" formatRows="0" objects="1" scenarios="1" spinCount="100000" saltValue="Ez4LFBlEzrUcrvSdshyxGdasiyQLrH4v9tAhUD/HTdIr+EIPLe4kHMxc41U1M6VADiEakeVjuLwXGuvDijQBbA==" hashValue="HC7J487KtW0zw/UBsg8D9il49mhFoGJT4h+czeyokkNW2JTBMVaCW3AKJGUzWV2uvw38bw+5v4ED5Lzilu5nw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Seifertová Lucie</dc:creator>
  <cp:lastModifiedBy>Seifertová Lucie</cp:lastModifiedBy>
  <dcterms:created xsi:type="dcterms:W3CDTF">2024-08-06T06:50:47Z</dcterms:created>
  <dcterms:modified xsi:type="dcterms:W3CDTF">2024-08-06T06:50:53Z</dcterms:modified>
</cp:coreProperties>
</file>